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PC" sheetId="1" r:id="rId1"/>
  </sheets>
  <calcPr calcId="152511"/>
</workbook>
</file>

<file path=xl/calcChain.xml><?xml version="1.0" encoding="utf-8"?>
<calcChain xmlns="http://schemas.openxmlformats.org/spreadsheetml/2006/main">
  <c r="K2" i="1" l="1" a="1"/>
  <c r="K3" i="1" a="1"/>
  <c r="K4" i="1" a="1"/>
  <c r="K5" i="1" a="1"/>
  <c r="K5" i="1" s="1"/>
  <c r="K6" i="1" a="1"/>
  <c r="K7" i="1" a="1"/>
  <c r="K8" i="1" a="1"/>
  <c r="K9" i="1" a="1"/>
  <c r="K9" i="1" s="1"/>
  <c r="K10" i="1" a="1"/>
  <c r="K11" i="1" a="1"/>
  <c r="K12" i="1" a="1"/>
  <c r="K13" i="1" a="1"/>
  <c r="K13" i="1" s="1"/>
  <c r="K14" i="1" a="1"/>
  <c r="K15" i="1" a="1"/>
  <c r="K16" i="1" a="1"/>
  <c r="K17" i="1" a="1"/>
  <c r="K17" i="1" s="1"/>
  <c r="K18" i="1" a="1"/>
  <c r="K19" i="1" a="1"/>
  <c r="K20" i="1" a="1"/>
  <c r="K21" i="1" a="1"/>
  <c r="K21" i="1" s="1"/>
  <c r="K22" i="1" a="1"/>
  <c r="K23" i="1" a="1"/>
  <c r="K24" i="1" a="1"/>
  <c r="K25" i="1" a="1"/>
  <c r="K25" i="1" s="1"/>
  <c r="K26" i="1" a="1"/>
  <c r="K27" i="1" a="1"/>
  <c r="K28" i="1" a="1"/>
  <c r="K29" i="1" a="1"/>
  <c r="K29" i="1" s="1"/>
  <c r="K30" i="1" a="1"/>
  <c r="K31" i="1" a="1"/>
  <c r="K32" i="1" a="1"/>
  <c r="K33" i="1" a="1"/>
  <c r="K33" i="1" s="1"/>
  <c r="K34" i="1" a="1"/>
  <c r="K35" i="1" a="1"/>
  <c r="K36" i="1" a="1"/>
  <c r="K37" i="1" a="1"/>
  <c r="K37" i="1" s="1"/>
  <c r="K38" i="1" a="1"/>
  <c r="K39" i="1" a="1"/>
  <c r="K40" i="1" a="1"/>
  <c r="K41" i="1" a="1"/>
  <c r="K41" i="1" s="1"/>
  <c r="K42" i="1" a="1"/>
  <c r="K43" i="1" a="1"/>
  <c r="K44" i="1" a="1"/>
  <c r="K45" i="1" a="1"/>
  <c r="K45" i="1" s="1"/>
  <c r="K46" i="1" a="1"/>
  <c r="K47" i="1" a="1"/>
  <c r="K48" i="1" a="1"/>
  <c r="K49" i="1" a="1"/>
  <c r="K49" i="1" s="1"/>
  <c r="K50" i="1" a="1"/>
  <c r="K51" i="1" a="1"/>
  <c r="K52" i="1" a="1"/>
  <c r="K53" i="1" a="1"/>
  <c r="K53" i="1" s="1"/>
  <c r="K54" i="1" a="1"/>
  <c r="K55" i="1" a="1"/>
  <c r="K56" i="1" a="1"/>
  <c r="K57" i="1" a="1"/>
  <c r="K57" i="1" s="1"/>
  <c r="K58" i="1" a="1"/>
  <c r="K59" i="1" a="1"/>
  <c r="K60" i="1" a="1"/>
  <c r="K61" i="1" a="1"/>
  <c r="K61" i="1" s="1"/>
  <c r="K62" i="1" a="1"/>
  <c r="K63" i="1" a="1"/>
  <c r="K64" i="1" a="1"/>
  <c r="K65" i="1" a="1"/>
  <c r="K65" i="1" s="1"/>
  <c r="K66" i="1" a="1"/>
  <c r="K67" i="1" a="1"/>
  <c r="K68" i="1" a="1"/>
  <c r="K69" i="1" a="1"/>
  <c r="K69" i="1" s="1"/>
  <c r="K70" i="1" a="1"/>
  <c r="K71" i="1" a="1"/>
  <c r="K72" i="1" a="1"/>
  <c r="K73" i="1" a="1"/>
  <c r="K73" i="1" s="1"/>
  <c r="K74" i="1" a="1"/>
  <c r="K75" i="1" a="1"/>
  <c r="K76" i="1" a="1"/>
  <c r="K77" i="1" a="1"/>
  <c r="K77" i="1" s="1"/>
  <c r="K78" i="1" a="1"/>
  <c r="K79" i="1" a="1"/>
  <c r="K80" i="1" a="1"/>
  <c r="K81" i="1" a="1"/>
  <c r="K81" i="1" s="1"/>
  <c r="K82" i="1" a="1"/>
  <c r="J83" i="1" a="1"/>
  <c r="J83" i="1" s="1"/>
  <c r="I83" i="1" a="1"/>
  <c r="I83" i="1" s="1"/>
  <c r="H83" i="1" a="1"/>
  <c r="H83" i="1" s="1"/>
  <c r="K82" i="1"/>
  <c r="K80" i="1"/>
  <c r="K79" i="1"/>
  <c r="K78" i="1"/>
  <c r="K76" i="1"/>
  <c r="K75" i="1"/>
  <c r="K74" i="1"/>
  <c r="K72" i="1"/>
  <c r="K71" i="1"/>
  <c r="K70" i="1"/>
  <c r="K68" i="1"/>
  <c r="K67" i="1"/>
  <c r="K66" i="1"/>
  <c r="K64" i="1"/>
  <c r="K63" i="1"/>
  <c r="K62" i="1"/>
  <c r="K60" i="1"/>
  <c r="K59" i="1"/>
  <c r="K58" i="1"/>
  <c r="K56" i="1"/>
  <c r="K55" i="1"/>
  <c r="K54" i="1"/>
  <c r="K52" i="1"/>
  <c r="K51" i="1"/>
  <c r="K50" i="1"/>
  <c r="K48" i="1"/>
  <c r="K47" i="1"/>
  <c r="K46" i="1"/>
  <c r="K44" i="1"/>
  <c r="K43" i="1"/>
  <c r="K42" i="1"/>
  <c r="K40" i="1"/>
  <c r="K39" i="1"/>
  <c r="K38" i="1"/>
  <c r="K36" i="1"/>
  <c r="K35" i="1"/>
  <c r="K34" i="1"/>
  <c r="K32" i="1"/>
  <c r="K31" i="1"/>
  <c r="K30" i="1"/>
  <c r="K28" i="1"/>
  <c r="K27" i="1"/>
  <c r="K26" i="1"/>
  <c r="K24" i="1"/>
  <c r="K23" i="1"/>
  <c r="K22" i="1"/>
  <c r="K20" i="1"/>
  <c r="K19" i="1"/>
  <c r="K18" i="1"/>
  <c r="K16" i="1"/>
  <c r="K15" i="1"/>
  <c r="K14" i="1"/>
  <c r="K12" i="1"/>
  <c r="K11" i="1"/>
  <c r="K10" i="1"/>
  <c r="K8" i="1"/>
  <c r="K7" i="1"/>
  <c r="K6" i="1"/>
  <c r="K4" i="1"/>
  <c r="K3" i="1"/>
  <c r="K2" i="1"/>
  <c r="K83" i="1" s="1" a="1"/>
  <c r="K83" i="1" s="1"/>
</calcChain>
</file>

<file path=xl/comments1.xml><?xml version="1.0" encoding="utf-8"?>
<comments xmlns="http://schemas.openxmlformats.org/spreadsheetml/2006/main">
  <authors>
    <author>LENOVO</author>
  </authors>
  <commentList>
    <comment ref="K81" authorId="0" shapeId="0">
      <text>
        <r>
          <rPr>
            <sz val="11"/>
            <color indexed="8"/>
            <rFont val="Helvetica Neue"/>
          </rPr>
          <t xml:space="preserve">LENOVO:
</t>
        </r>
      </text>
    </comment>
    <comment ref="K82" authorId="0" shapeId="0">
      <text>
        <r>
          <rPr>
            <sz val="11"/>
            <color indexed="8"/>
            <rFont val="Helvetica Neue"/>
          </rPr>
          <t xml:space="preserve">LENOVO:
</t>
        </r>
      </text>
    </comment>
  </commentList>
</comments>
</file>

<file path=xl/sharedStrings.xml><?xml version="1.0" encoding="utf-8"?>
<sst xmlns="http://schemas.openxmlformats.org/spreadsheetml/2006/main" count="363" uniqueCount="109">
  <si>
    <t>Art</t>
  </si>
  <si>
    <t>Color</t>
  </si>
  <si>
    <t>Qnty box</t>
  </si>
  <si>
    <t>Price Box</t>
  </si>
  <si>
    <t>Price Cad</t>
  </si>
  <si>
    <t xml:space="preserve">Gender </t>
  </si>
  <si>
    <t>Photo</t>
  </si>
  <si>
    <t>PO 1</t>
  </si>
  <si>
    <t>PO 2</t>
  </si>
  <si>
    <t xml:space="preserve">P0 3 A SALDO </t>
  </si>
  <si>
    <t>RATIO/SIZE</t>
  </si>
  <si>
    <t>BOX SCARPE - 4131</t>
  </si>
  <si>
    <t>BLU</t>
  </si>
  <si>
    <t>120.00</t>
  </si>
  <si>
    <t>15.00</t>
  </si>
  <si>
    <t>Donna</t>
  </si>
  <si>
    <t>MAN</t>
  </si>
  <si>
    <t>BOX SCARPE - 294</t>
  </si>
  <si>
    <t>NAVY</t>
  </si>
  <si>
    <t>132.00</t>
  </si>
  <si>
    <t>16.50</t>
  </si>
  <si>
    <t>Uomo</t>
  </si>
  <si>
    <t>CAFFE'</t>
  </si>
  <si>
    <t>NERO</t>
  </si>
  <si>
    <t>WOMAN</t>
  </si>
  <si>
    <t>BOX SCARPE - 904</t>
  </si>
  <si>
    <t>108.00</t>
  </si>
  <si>
    <t>13.50</t>
  </si>
  <si>
    <t>BOX SCARPE - 905</t>
  </si>
  <si>
    <t>112.00</t>
  </si>
  <si>
    <t>14.00</t>
  </si>
  <si>
    <t>BOX SCARPE - 903</t>
  </si>
  <si>
    <t>116.00</t>
  </si>
  <si>
    <t>14.50</t>
  </si>
  <si>
    <t>CUOIO</t>
  </si>
  <si>
    <t>BOX SCARPE - 2013</t>
  </si>
  <si>
    <t>128.00</t>
  </si>
  <si>
    <t>16.00</t>
  </si>
  <si>
    <t>MARRONE</t>
  </si>
  <si>
    <t>BOX SCARPE - 959</t>
  </si>
  <si>
    <t>156.00</t>
  </si>
  <si>
    <t>19.50</t>
  </si>
  <si>
    <t>BOX SCARPE - 1025</t>
  </si>
  <si>
    <t>144.00</t>
  </si>
  <si>
    <t>18.00</t>
  </si>
  <si>
    <t>BOX SCARPE - 2301</t>
  </si>
  <si>
    <t>BOX SCARPE - 2312</t>
  </si>
  <si>
    <t>BOX SCARPE - 4700</t>
  </si>
  <si>
    <t>BEIGE</t>
  </si>
  <si>
    <t>BOX SCARPE - 4701</t>
  </si>
  <si>
    <t>BIANCO</t>
  </si>
  <si>
    <t>BOX SCARPE - 4712</t>
  </si>
  <si>
    <t>BOX SCARPE - 4716</t>
  </si>
  <si>
    <t>T.MORO</t>
  </si>
  <si>
    <t>159.20</t>
  </si>
  <si>
    <t>19.90</t>
  </si>
  <si>
    <t>BOX SCARPE - 4717</t>
  </si>
  <si>
    <t>BOX SCARPE - 9759</t>
  </si>
  <si>
    <t>BOX SCARPE - 9882</t>
  </si>
  <si>
    <t>BOX SCARPE - 9899</t>
  </si>
  <si>
    <t>BOX SCARPE - 80762</t>
  </si>
  <si>
    <t>ORO</t>
  </si>
  <si>
    <t>136.00</t>
  </si>
  <si>
    <t>17.00</t>
  </si>
  <si>
    <t>SILVER</t>
  </si>
  <si>
    <t>BOX SCARPE - 98822</t>
  </si>
  <si>
    <t>BOX SCARPE - 202311</t>
  </si>
  <si>
    <t>BOX SCARPE - 801492</t>
  </si>
  <si>
    <t>BOX SCARPE - 801833</t>
  </si>
  <si>
    <t>BOX SCARPE - 805394</t>
  </si>
  <si>
    <t>BOX SCARPE - 22469</t>
  </si>
  <si>
    <t>151.20</t>
  </si>
  <si>
    <t>18.90</t>
  </si>
  <si>
    <t>BOX SCARPE - 22351</t>
  </si>
  <si>
    <t>BOX SCARPE - 22550</t>
  </si>
  <si>
    <t>BOX SCARPE - 22444</t>
  </si>
  <si>
    <t>119.20</t>
  </si>
  <si>
    <t>14.90</t>
  </si>
  <si>
    <t>BOX SCARPE - 224124</t>
  </si>
  <si>
    <t>BOX SCARPE - 22590</t>
  </si>
  <si>
    <t>BOX SCARPE - 224794</t>
  </si>
  <si>
    <t>143.20</t>
  </si>
  <si>
    <t>17.90</t>
  </si>
  <si>
    <t>BOX SCARPE - 22479</t>
  </si>
  <si>
    <t>BOX SCARPE - 4706</t>
  </si>
  <si>
    <t>BOX SCARPE - 4707</t>
  </si>
  <si>
    <t>BOX SCARPE - 247</t>
  </si>
  <si>
    <t>140.00</t>
  </si>
  <si>
    <t>17.50</t>
  </si>
  <si>
    <t>BOX SCARPE - 22448</t>
  </si>
  <si>
    <t>BOX SCARPE - 6562</t>
  </si>
  <si>
    <t>BIANCO/SILVER</t>
  </si>
  <si>
    <t>BOX SCARPE - 6563</t>
  </si>
  <si>
    <t>BOX SCARPE - 65610</t>
  </si>
  <si>
    <t>BIANCO/PURPLE</t>
  </si>
  <si>
    <t>BOX SCARPE - 6564</t>
  </si>
  <si>
    <t>BIANCO/BLU</t>
  </si>
  <si>
    <t>BOX SCARPE - 22587</t>
  </si>
  <si>
    <t>BOX SCARPE - 24142</t>
  </si>
  <si>
    <t>BOX SCARPE - 33516</t>
  </si>
  <si>
    <t>BOX SCARPE - 24031</t>
  </si>
  <si>
    <t>BOX SCARPE - BT21</t>
  </si>
  <si>
    <t>BIANCO/ORO</t>
  </si>
  <si>
    <t>BOX SCARPE - 8813</t>
  </si>
  <si>
    <t>BOX SCARPE - 8805</t>
  </si>
  <si>
    <t>BOX SCARPE - 8801</t>
  </si>
  <si>
    <t>BOX SCARPE - 915</t>
  </si>
  <si>
    <t>BOX SCARPE - 8806</t>
  </si>
  <si>
    <t>BIANCO VERNICE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</si>
</sst>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indexed="8"/>
      <name val="Aptos Narrow"/>
    </font>
    <font>
      <b/>
      <i/>
      <sz val="13"/>
      <color indexed="8"/>
      <name val="Times New Roman"/>
    </font>
    <font>
      <b/>
      <sz val="11"/>
      <color indexed="8"/>
      <name val="Calibri"/>
    </font>
    <font>
      <b/>
      <sz val="11"/>
      <color indexed="8"/>
      <name val="Aptos Narrow"/>
    </font>
    <font>
      <sz val="11"/>
      <color indexed="8"/>
      <name val="Helvetica Neue"/>
    </font>
    <font>
      <b/>
      <i/>
      <sz val="11"/>
      <color indexed="8"/>
      <name val="Aptos Narrow"/>
    </font>
  </fonts>
  <fills count="12">
    <fill>
      <patternFill patternType="none"/>
    </fill>
    <fill>
      <patternFill patternType="gray125"/>
    </fill>
    <fill>
      <patternFill patternType="solid">
        <fgColor indexed="19"/>
      </patternFill>
    </fill>
    <fill>
      <patternFill patternType="solid">
        <fgColor indexed="14"/>
      </patternFill>
    </fill>
    <fill>
      <patternFill patternType="solid">
        <fgColor indexed="13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indexed="12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17"/>
      </patternFill>
    </fill>
    <fill>
      <patternFill patternType="solid">
        <fgColor indexed="18"/>
      </patternFill>
    </fill>
  </fills>
  <borders count="3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/>
      <diagonal/>
    </border>
    <border>
      <left style="thin">
        <color indexed="8"/>
      </left>
      <right style="thin">
        <color indexed="10"/>
      </right>
      <top style="thin">
        <color indexed="10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/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/>
      <top style="thin">
        <color indexed="8"/>
      </top>
      <bottom style="thin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medium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56">
    <xf numFmtId="0" fontId="0" fillId="0" borderId="0" xfId="0" applyFont="1" applyAlignment="1"/>
    <xf numFmtId="0" fontId="0" fillId="0" borderId="0" xfId="0" applyNumberFormat="1" applyFont="1" applyAlignment="1"/>
    <xf numFmtId="49" fontId="1" fillId="5" borderId="2" xfId="0" applyNumberFormat="1" applyFont="1" applyFill="1" applyBorder="1" applyAlignment="1">
      <alignment horizontal="center" vertical="center"/>
    </xf>
    <xf numFmtId="49" fontId="1" fillId="5" borderId="3" xfId="0" applyNumberFormat="1" applyFont="1" applyFill="1" applyBorder="1" applyAlignment="1">
      <alignment horizontal="center" vertical="center"/>
    </xf>
    <xf numFmtId="0" fontId="0" fillId="5" borderId="4" xfId="0" applyFont="1" applyFill="1" applyBorder="1" applyAlignment="1"/>
    <xf numFmtId="49" fontId="1" fillId="5" borderId="4" xfId="0" applyNumberFormat="1" applyFont="1" applyFill="1" applyBorder="1" applyAlignment="1">
      <alignment horizontal="center" vertical="center"/>
    </xf>
    <xf numFmtId="0" fontId="1" fillId="5" borderId="4" xfId="0" applyNumberFormat="1" applyFont="1" applyFill="1" applyBorder="1" applyAlignment="1">
      <alignment horizontal="center" vertical="center"/>
    </xf>
    <xf numFmtId="0" fontId="1" fillId="5" borderId="5" xfId="0" applyNumberFormat="1" applyFont="1" applyFill="1" applyBorder="1" applyAlignment="1">
      <alignment horizontal="center" vertical="center"/>
    </xf>
    <xf numFmtId="49" fontId="0" fillId="6" borderId="2" xfId="0" applyNumberFormat="1" applyFont="1" applyFill="1" applyBorder="1" applyAlignment="1">
      <alignment horizontal="center" vertical="center"/>
    </xf>
    <xf numFmtId="0" fontId="0" fillId="6" borderId="2" xfId="0" applyNumberFormat="1" applyFont="1" applyFill="1" applyBorder="1" applyAlignment="1">
      <alignment horizontal="center" vertical="center"/>
    </xf>
    <xf numFmtId="0" fontId="0" fillId="7" borderId="6" xfId="0" applyFont="1" applyFill="1" applyBorder="1" applyAlignment="1">
      <alignment horizontal="center" vertical="center"/>
    </xf>
    <xf numFmtId="0" fontId="2" fillId="4" borderId="7" xfId="0" applyNumberFormat="1" applyFont="1" applyFill="1" applyBorder="1" applyAlignment="1">
      <alignment horizontal="center"/>
    </xf>
    <xf numFmtId="0" fontId="2" fillId="3" borderId="8" xfId="0" applyNumberFormat="1" applyFont="1" applyFill="1" applyBorder="1" applyAlignment="1">
      <alignment horizontal="center"/>
    </xf>
    <xf numFmtId="0" fontId="2" fillId="8" borderId="9" xfId="0" applyNumberFormat="1" applyFont="1" applyFill="1" applyBorder="1" applyAlignment="1">
      <alignment horizontal="center"/>
    </xf>
    <xf numFmtId="0" fontId="3" fillId="9" borderId="10" xfId="0" applyNumberFormat="1" applyFont="1" applyFill="1" applyBorder="1" applyAlignment="1">
      <alignment horizontal="center" vertical="center"/>
    </xf>
    <xf numFmtId="49" fontId="1" fillId="10" borderId="11" xfId="0" applyNumberFormat="1" applyFont="1" applyFill="1" applyBorder="1" applyAlignment="1">
      <alignment horizontal="center" vertical="center"/>
    </xf>
    <xf numFmtId="0" fontId="1" fillId="10" borderId="11" xfId="0" applyNumberFormat="1" applyFont="1" applyFill="1" applyBorder="1" applyAlignment="1">
      <alignment horizontal="center" vertical="center"/>
    </xf>
    <xf numFmtId="0" fontId="1" fillId="10" borderId="12" xfId="0" applyNumberFormat="1" applyFont="1" applyFill="1" applyBorder="1" applyAlignment="1">
      <alignment horizontal="center" vertical="center"/>
    </xf>
    <xf numFmtId="0" fontId="2" fillId="4" borderId="13" xfId="0" applyNumberFormat="1" applyFont="1" applyFill="1" applyBorder="1" applyAlignment="1">
      <alignment horizontal="center"/>
    </xf>
    <xf numFmtId="0" fontId="2" fillId="3" borderId="2" xfId="0" applyNumberFormat="1" applyFont="1" applyFill="1" applyBorder="1" applyAlignment="1">
      <alignment horizontal="center"/>
    </xf>
    <xf numFmtId="0" fontId="2" fillId="8" borderId="6" xfId="0" applyNumberFormat="1" applyFont="1" applyFill="1" applyBorder="1" applyAlignment="1">
      <alignment horizontal="center"/>
    </xf>
    <xf numFmtId="0" fontId="3" fillId="9" borderId="14" xfId="0" applyNumberFormat="1" applyFont="1" applyFill="1" applyBorder="1" applyAlignment="1">
      <alignment horizontal="center" vertical="center"/>
    </xf>
    <xf numFmtId="0" fontId="0" fillId="0" borderId="15" xfId="0" applyFont="1" applyBorder="1" applyAlignment="1"/>
    <xf numFmtId="0" fontId="0" fillId="0" borderId="16" xfId="0" applyFont="1" applyBorder="1" applyAlignment="1"/>
    <xf numFmtId="49" fontId="1" fillId="11" borderId="11" xfId="0" applyNumberFormat="1" applyFont="1" applyFill="1" applyBorder="1" applyAlignment="1">
      <alignment horizontal="center" vertical="center"/>
    </xf>
    <xf numFmtId="0" fontId="1" fillId="11" borderId="11" xfId="0" applyNumberFormat="1" applyFont="1" applyFill="1" applyBorder="1" applyAlignment="1">
      <alignment horizontal="center" vertical="center"/>
    </xf>
    <xf numFmtId="0" fontId="1" fillId="11" borderId="12" xfId="0" applyNumberFormat="1" applyFont="1" applyFill="1" applyBorder="1" applyAlignment="1">
      <alignment horizontal="center" vertical="center"/>
    </xf>
    <xf numFmtId="49" fontId="1" fillId="2" borderId="11" xfId="0" applyNumberFormat="1" applyFont="1" applyFill="1" applyBorder="1" applyAlignment="1">
      <alignment horizontal="center" vertical="center"/>
    </xf>
    <xf numFmtId="0" fontId="1" fillId="2" borderId="11" xfId="0" applyNumberFormat="1" applyFont="1" applyFill="1" applyBorder="1" applyAlignment="1">
      <alignment horizontal="center" vertical="center"/>
    </xf>
    <xf numFmtId="0" fontId="1" fillId="2" borderId="12" xfId="0" applyNumberFormat="1" applyFont="1" applyFill="1" applyBorder="1" applyAlignment="1">
      <alignment horizontal="center" vertical="center"/>
    </xf>
    <xf numFmtId="0" fontId="0" fillId="0" borderId="17" xfId="0" applyFont="1" applyBorder="1" applyAlignment="1"/>
    <xf numFmtId="0" fontId="0" fillId="0" borderId="18" xfId="0" applyFont="1" applyBorder="1" applyAlignment="1"/>
    <xf numFmtId="0" fontId="0" fillId="0" borderId="19" xfId="0" applyFont="1" applyBorder="1" applyAlignment="1"/>
    <xf numFmtId="0" fontId="0" fillId="0" borderId="1" xfId="0" applyFont="1" applyBorder="1" applyAlignment="1"/>
    <xf numFmtId="0" fontId="2" fillId="3" borderId="2" xfId="0" applyFont="1" applyFill="1" applyBorder="1" applyAlignment="1">
      <alignment horizontal="center"/>
    </xf>
    <xf numFmtId="0" fontId="2" fillId="8" borderId="6" xfId="0" applyFont="1" applyFill="1" applyBorder="1" applyAlignment="1">
      <alignment horizontal="center"/>
    </xf>
    <xf numFmtId="0" fontId="0" fillId="7" borderId="2" xfId="0" applyNumberFormat="1" applyFont="1" applyFill="1" applyBorder="1" applyAlignment="1">
      <alignment horizontal="center" vertical="center"/>
    </xf>
    <xf numFmtId="49" fontId="0" fillId="7" borderId="20" xfId="0" applyNumberFormat="1" applyFont="1" applyFill="1" applyBorder="1" applyAlignment="1">
      <alignment horizontal="center" vertical="center"/>
    </xf>
    <xf numFmtId="49" fontId="0" fillId="7" borderId="21" xfId="0" applyNumberFormat="1" applyFont="1" applyFill="1" applyBorder="1" applyAlignment="1">
      <alignment horizontal="center" vertical="center"/>
    </xf>
    <xf numFmtId="49" fontId="0" fillId="7" borderId="22" xfId="0" applyNumberFormat="1" applyFont="1" applyFill="1" applyBorder="1" applyAlignment="1">
      <alignment horizontal="center" vertical="center"/>
    </xf>
    <xf numFmtId="49" fontId="0" fillId="7" borderId="2" xfId="0" applyNumberFormat="1" applyFont="1" applyFill="1" applyBorder="1" applyAlignment="1">
      <alignment horizontal="center" vertical="center"/>
    </xf>
    <xf numFmtId="0" fontId="3" fillId="9" borderId="23" xfId="0" applyNumberFormat="1" applyFont="1" applyFill="1" applyBorder="1" applyAlignment="1">
      <alignment horizontal="center" vertical="center"/>
    </xf>
    <xf numFmtId="0" fontId="0" fillId="0" borderId="24" xfId="0" applyFont="1" applyBorder="1" applyAlignment="1"/>
    <xf numFmtId="0" fontId="0" fillId="0" borderId="25" xfId="0" applyFont="1" applyBorder="1" applyAlignment="1"/>
    <xf numFmtId="0" fontId="0" fillId="6" borderId="26" xfId="0" applyNumberFormat="1" applyFont="1" applyFill="1" applyBorder="1" applyAlignment="1">
      <alignment horizontal="center" vertical="center"/>
    </xf>
    <xf numFmtId="0" fontId="0" fillId="7" borderId="20" xfId="0" applyNumberFormat="1" applyFont="1" applyFill="1" applyBorder="1" applyAlignment="1">
      <alignment horizontal="center" vertical="center"/>
    </xf>
    <xf numFmtId="0" fontId="0" fillId="0" borderId="27" xfId="0" applyNumberFormat="1" applyFont="1" applyBorder="1" applyAlignment="1"/>
    <xf numFmtId="0" fontId="0" fillId="0" borderId="28" xfId="0" applyFont="1" applyBorder="1" applyAlignment="1"/>
    <xf numFmtId="0" fontId="0" fillId="4" borderId="29" xfId="0" applyNumberFormat="1" applyFont="1" applyFill="1" applyBorder="1" applyAlignment="1"/>
    <xf numFmtId="0" fontId="0" fillId="3" borderId="30" xfId="0" applyNumberFormat="1" applyFont="1" applyFill="1" applyBorder="1" applyAlignment="1"/>
    <xf numFmtId="0" fontId="0" fillId="8" borderId="30" xfId="0" applyNumberFormat="1" applyFont="1" applyFill="1" applyBorder="1" applyAlignment="1"/>
    <xf numFmtId="0" fontId="5" fillId="9" borderId="31" xfId="0" applyNumberFormat="1" applyFont="1" applyFill="1" applyBorder="1" applyAlignment="1">
      <alignment horizontal="center"/>
    </xf>
    <xf numFmtId="0" fontId="0" fillId="0" borderId="32" xfId="0" applyFont="1" applyBorder="1" applyAlignment="1"/>
    <xf numFmtId="0" fontId="0" fillId="7" borderId="33" xfId="0" applyFont="1" applyFill="1" applyBorder="1" applyAlignment="1">
      <alignment horizontal="center" vertical="center"/>
    </xf>
    <xf numFmtId="0" fontId="0" fillId="7" borderId="34" xfId="0" applyFont="1" applyFill="1" applyBorder="1" applyAlignment="1">
      <alignment horizontal="center" vertical="center"/>
    </xf>
    <xf numFmtId="0" fontId="0" fillId="7" borderId="3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F9ED5"/>
      <rgbColor rgb="00AAAAAA"/>
      <rgbColor rgb="00F2F2F5"/>
      <rgbColor rgb="00FFFFFF"/>
      <rgbColor rgb="00D0E1D3"/>
      <rgbColor rgb="00EBD4E9"/>
      <rgbColor rgb="00FFC000"/>
      <rgbColor rgb="00FFFF00"/>
      <rgbColor rgb="00D0DFE5"/>
      <rgbColor rgb="00CFCFCF"/>
      <rgbColor rgb="00FAE2D5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9" Type="http://schemas.openxmlformats.org/officeDocument/2006/relationships/image" Target="../media/image39.jpeg"/><Relationship Id="rId21" Type="http://schemas.openxmlformats.org/officeDocument/2006/relationships/image" Target="../media/image21.jpeg"/><Relationship Id="rId34" Type="http://schemas.openxmlformats.org/officeDocument/2006/relationships/image" Target="../media/image34.jpe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50" Type="http://schemas.openxmlformats.org/officeDocument/2006/relationships/image" Target="../media/image50.jpeg"/><Relationship Id="rId55" Type="http://schemas.openxmlformats.org/officeDocument/2006/relationships/image" Target="../media/image55.jpeg"/><Relationship Id="rId63" Type="http://schemas.openxmlformats.org/officeDocument/2006/relationships/image" Target="../media/image63.jpeg"/><Relationship Id="rId68" Type="http://schemas.openxmlformats.org/officeDocument/2006/relationships/image" Target="../media/image68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9" Type="http://schemas.openxmlformats.org/officeDocument/2006/relationships/image" Target="../media/image29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53" Type="http://schemas.openxmlformats.org/officeDocument/2006/relationships/image" Target="../media/image53.jpeg"/><Relationship Id="rId58" Type="http://schemas.openxmlformats.org/officeDocument/2006/relationships/image" Target="../media/image58.jpeg"/><Relationship Id="rId66" Type="http://schemas.openxmlformats.org/officeDocument/2006/relationships/image" Target="../media/image66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36" Type="http://schemas.openxmlformats.org/officeDocument/2006/relationships/image" Target="../media/image36.jpeg"/><Relationship Id="rId49" Type="http://schemas.openxmlformats.org/officeDocument/2006/relationships/image" Target="../media/image49.jpeg"/><Relationship Id="rId57" Type="http://schemas.openxmlformats.org/officeDocument/2006/relationships/image" Target="../media/image57.jpeg"/><Relationship Id="rId61" Type="http://schemas.openxmlformats.org/officeDocument/2006/relationships/image" Target="../media/image61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jpeg"/><Relationship Id="rId44" Type="http://schemas.openxmlformats.org/officeDocument/2006/relationships/image" Target="../media/image44.jpeg"/><Relationship Id="rId52" Type="http://schemas.openxmlformats.org/officeDocument/2006/relationships/image" Target="../media/image52.jpeg"/><Relationship Id="rId60" Type="http://schemas.openxmlformats.org/officeDocument/2006/relationships/image" Target="../media/image60.jpeg"/><Relationship Id="rId65" Type="http://schemas.openxmlformats.org/officeDocument/2006/relationships/image" Target="../media/image65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56" Type="http://schemas.openxmlformats.org/officeDocument/2006/relationships/image" Target="../media/image56.jpeg"/><Relationship Id="rId64" Type="http://schemas.openxmlformats.org/officeDocument/2006/relationships/image" Target="../media/image64.jpeg"/><Relationship Id="rId8" Type="http://schemas.openxmlformats.org/officeDocument/2006/relationships/image" Target="../media/image8.jpeg"/><Relationship Id="rId51" Type="http://schemas.openxmlformats.org/officeDocument/2006/relationships/image" Target="../media/image51.jpeg"/><Relationship Id="rId3" Type="http://schemas.openxmlformats.org/officeDocument/2006/relationships/image" Target="../media/image3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46" Type="http://schemas.openxmlformats.org/officeDocument/2006/relationships/image" Target="../media/image46.jpeg"/><Relationship Id="rId59" Type="http://schemas.openxmlformats.org/officeDocument/2006/relationships/image" Target="../media/image59.jpeg"/><Relationship Id="rId67" Type="http://schemas.openxmlformats.org/officeDocument/2006/relationships/image" Target="../media/image67.jpeg"/><Relationship Id="rId20" Type="http://schemas.openxmlformats.org/officeDocument/2006/relationships/image" Target="../media/image20.jpeg"/><Relationship Id="rId41" Type="http://schemas.openxmlformats.org/officeDocument/2006/relationships/image" Target="../media/image41.jpeg"/><Relationship Id="rId54" Type="http://schemas.openxmlformats.org/officeDocument/2006/relationships/image" Target="../media/image54.jpeg"/><Relationship Id="rId62" Type="http://schemas.openxmlformats.org/officeDocument/2006/relationships/image" Target="../media/image6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1</xdr:row>
      <xdr:rowOff>19050</xdr:rowOff>
    </xdr:from>
    <xdr:to>
      <xdr:col>6</xdr:col>
      <xdr:colOff>1314450</xdr:colOff>
      <xdr:row>2</xdr:row>
      <xdr:rowOff>142875</xdr:rowOff>
    </xdr:to>
    <xdr:pic>
      <xdr:nvPicPr>
        <xdr:cNvPr id="1028" name="Immagine 76" descr="Immagine 76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10325" y="2381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2</xdr:row>
      <xdr:rowOff>19050</xdr:rowOff>
    </xdr:from>
    <xdr:to>
      <xdr:col>6</xdr:col>
      <xdr:colOff>1314450</xdr:colOff>
      <xdr:row>3</xdr:row>
      <xdr:rowOff>142875</xdr:rowOff>
    </xdr:to>
    <xdr:pic>
      <xdr:nvPicPr>
        <xdr:cNvPr id="1029" name="Immagine 77" descr="Immagine 77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410325" y="9715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3</xdr:row>
      <xdr:rowOff>19050</xdr:rowOff>
    </xdr:from>
    <xdr:to>
      <xdr:col>6</xdr:col>
      <xdr:colOff>1314450</xdr:colOff>
      <xdr:row>4</xdr:row>
      <xdr:rowOff>142875</xdr:rowOff>
    </xdr:to>
    <xdr:pic>
      <xdr:nvPicPr>
        <xdr:cNvPr id="1030" name="Immagine 78" descr="Immagine 78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410325" y="17049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4</xdr:row>
      <xdr:rowOff>19050</xdr:rowOff>
    </xdr:from>
    <xdr:to>
      <xdr:col>6</xdr:col>
      <xdr:colOff>1314450</xdr:colOff>
      <xdr:row>5</xdr:row>
      <xdr:rowOff>142875</xdr:rowOff>
    </xdr:to>
    <xdr:pic>
      <xdr:nvPicPr>
        <xdr:cNvPr id="1031" name="Immagine 79" descr="Immagine 79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410325" y="24384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5</xdr:row>
      <xdr:rowOff>19050</xdr:rowOff>
    </xdr:from>
    <xdr:to>
      <xdr:col>6</xdr:col>
      <xdr:colOff>1314450</xdr:colOff>
      <xdr:row>6</xdr:row>
      <xdr:rowOff>142875</xdr:rowOff>
    </xdr:to>
    <xdr:pic>
      <xdr:nvPicPr>
        <xdr:cNvPr id="1032" name="Immagine 80" descr="Immagine 80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6410325" y="31718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6</xdr:row>
      <xdr:rowOff>19050</xdr:rowOff>
    </xdr:from>
    <xdr:to>
      <xdr:col>6</xdr:col>
      <xdr:colOff>1314450</xdr:colOff>
      <xdr:row>7</xdr:row>
      <xdr:rowOff>142875</xdr:rowOff>
    </xdr:to>
    <xdr:pic>
      <xdr:nvPicPr>
        <xdr:cNvPr id="1033" name="Immagine 81" descr="Immagine 81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6410325" y="39052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7</xdr:row>
      <xdr:rowOff>19050</xdr:rowOff>
    </xdr:from>
    <xdr:to>
      <xdr:col>6</xdr:col>
      <xdr:colOff>1314450</xdr:colOff>
      <xdr:row>8</xdr:row>
      <xdr:rowOff>142875</xdr:rowOff>
    </xdr:to>
    <xdr:pic>
      <xdr:nvPicPr>
        <xdr:cNvPr id="1034" name="Immagine 82" descr="Immagine 82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6410325" y="46386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8</xdr:row>
      <xdr:rowOff>19050</xdr:rowOff>
    </xdr:from>
    <xdr:to>
      <xdr:col>6</xdr:col>
      <xdr:colOff>1314450</xdr:colOff>
      <xdr:row>9</xdr:row>
      <xdr:rowOff>142875</xdr:rowOff>
    </xdr:to>
    <xdr:pic>
      <xdr:nvPicPr>
        <xdr:cNvPr id="1035" name="Immagine 83" descr="Immagine 83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6410325" y="53721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9</xdr:row>
      <xdr:rowOff>19050</xdr:rowOff>
    </xdr:from>
    <xdr:to>
      <xdr:col>6</xdr:col>
      <xdr:colOff>1314450</xdr:colOff>
      <xdr:row>10</xdr:row>
      <xdr:rowOff>142875</xdr:rowOff>
    </xdr:to>
    <xdr:pic>
      <xdr:nvPicPr>
        <xdr:cNvPr id="1036" name="Immagine 84" descr="Immagine 84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6410325" y="61055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10</xdr:row>
      <xdr:rowOff>19050</xdr:rowOff>
    </xdr:from>
    <xdr:to>
      <xdr:col>6</xdr:col>
      <xdr:colOff>1314450</xdr:colOff>
      <xdr:row>11</xdr:row>
      <xdr:rowOff>142875</xdr:rowOff>
    </xdr:to>
    <xdr:pic>
      <xdr:nvPicPr>
        <xdr:cNvPr id="1037" name="Immagine 85" descr="Immagine 85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6410325" y="68389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11</xdr:row>
      <xdr:rowOff>19050</xdr:rowOff>
    </xdr:from>
    <xdr:to>
      <xdr:col>6</xdr:col>
      <xdr:colOff>1314450</xdr:colOff>
      <xdr:row>12</xdr:row>
      <xdr:rowOff>142875</xdr:rowOff>
    </xdr:to>
    <xdr:pic>
      <xdr:nvPicPr>
        <xdr:cNvPr id="1038" name="Immagine 86" descr="Immagine 86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6410325" y="75723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12</xdr:row>
      <xdr:rowOff>19050</xdr:rowOff>
    </xdr:from>
    <xdr:to>
      <xdr:col>6</xdr:col>
      <xdr:colOff>1314450</xdr:colOff>
      <xdr:row>13</xdr:row>
      <xdr:rowOff>142875</xdr:rowOff>
    </xdr:to>
    <xdr:pic>
      <xdr:nvPicPr>
        <xdr:cNvPr id="1039" name="Immagine 87" descr="Immagine 87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6410325" y="83058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13</xdr:row>
      <xdr:rowOff>19050</xdr:rowOff>
    </xdr:from>
    <xdr:to>
      <xdr:col>6</xdr:col>
      <xdr:colOff>1314450</xdr:colOff>
      <xdr:row>14</xdr:row>
      <xdr:rowOff>142875</xdr:rowOff>
    </xdr:to>
    <xdr:pic>
      <xdr:nvPicPr>
        <xdr:cNvPr id="1040" name="Immagine 88" descr="Immagine 88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6410325" y="90392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14</xdr:row>
      <xdr:rowOff>19050</xdr:rowOff>
    </xdr:from>
    <xdr:to>
      <xdr:col>6</xdr:col>
      <xdr:colOff>1314450</xdr:colOff>
      <xdr:row>15</xdr:row>
      <xdr:rowOff>142875</xdr:rowOff>
    </xdr:to>
    <xdr:pic>
      <xdr:nvPicPr>
        <xdr:cNvPr id="1041" name="Immagine 89" descr="Immagine 89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6410325" y="97726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15</xdr:row>
      <xdr:rowOff>19050</xdr:rowOff>
    </xdr:from>
    <xdr:to>
      <xdr:col>6</xdr:col>
      <xdr:colOff>1314450</xdr:colOff>
      <xdr:row>16</xdr:row>
      <xdr:rowOff>142875</xdr:rowOff>
    </xdr:to>
    <xdr:pic>
      <xdr:nvPicPr>
        <xdr:cNvPr id="1042" name="Immagine 90" descr="Immagine 90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6410325" y="105060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16</xdr:row>
      <xdr:rowOff>19050</xdr:rowOff>
    </xdr:from>
    <xdr:to>
      <xdr:col>6</xdr:col>
      <xdr:colOff>1314450</xdr:colOff>
      <xdr:row>17</xdr:row>
      <xdr:rowOff>142875</xdr:rowOff>
    </xdr:to>
    <xdr:pic>
      <xdr:nvPicPr>
        <xdr:cNvPr id="1043" name="Immagine 91" descr="Immagine 91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6410325" y="112395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17</xdr:row>
      <xdr:rowOff>19050</xdr:rowOff>
    </xdr:from>
    <xdr:to>
      <xdr:col>6</xdr:col>
      <xdr:colOff>1314450</xdr:colOff>
      <xdr:row>18</xdr:row>
      <xdr:rowOff>142875</xdr:rowOff>
    </xdr:to>
    <xdr:pic>
      <xdr:nvPicPr>
        <xdr:cNvPr id="1044" name="Immagine 92" descr="Immagine 92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6410325" y="119729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18</xdr:row>
      <xdr:rowOff>19050</xdr:rowOff>
    </xdr:from>
    <xdr:to>
      <xdr:col>6</xdr:col>
      <xdr:colOff>1314450</xdr:colOff>
      <xdr:row>19</xdr:row>
      <xdr:rowOff>142875</xdr:rowOff>
    </xdr:to>
    <xdr:pic>
      <xdr:nvPicPr>
        <xdr:cNvPr id="1045" name="Immagine 93" descr="Immagine 93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6410325" y="127063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19</xdr:row>
      <xdr:rowOff>19050</xdr:rowOff>
    </xdr:from>
    <xdr:to>
      <xdr:col>6</xdr:col>
      <xdr:colOff>1314450</xdr:colOff>
      <xdr:row>20</xdr:row>
      <xdr:rowOff>142875</xdr:rowOff>
    </xdr:to>
    <xdr:pic>
      <xdr:nvPicPr>
        <xdr:cNvPr id="1046" name="Immagine 94" descr="Immagine 94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6410325" y="134397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20</xdr:row>
      <xdr:rowOff>19050</xdr:rowOff>
    </xdr:from>
    <xdr:to>
      <xdr:col>6</xdr:col>
      <xdr:colOff>1314450</xdr:colOff>
      <xdr:row>21</xdr:row>
      <xdr:rowOff>142875</xdr:rowOff>
    </xdr:to>
    <xdr:pic>
      <xdr:nvPicPr>
        <xdr:cNvPr id="1047" name="Immagine 95" descr="Immagine 95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6410325" y="141732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21</xdr:row>
      <xdr:rowOff>19050</xdr:rowOff>
    </xdr:from>
    <xdr:to>
      <xdr:col>6</xdr:col>
      <xdr:colOff>1314450</xdr:colOff>
      <xdr:row>22</xdr:row>
      <xdr:rowOff>142875</xdr:rowOff>
    </xdr:to>
    <xdr:pic>
      <xdr:nvPicPr>
        <xdr:cNvPr id="1048" name="Immagine 96" descr="Immagine 96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6410325" y="149066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22</xdr:row>
      <xdr:rowOff>19050</xdr:rowOff>
    </xdr:from>
    <xdr:to>
      <xdr:col>6</xdr:col>
      <xdr:colOff>1314450</xdr:colOff>
      <xdr:row>23</xdr:row>
      <xdr:rowOff>142875</xdr:rowOff>
    </xdr:to>
    <xdr:pic>
      <xdr:nvPicPr>
        <xdr:cNvPr id="1049" name="Immagine 97" descr="Immagine 97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6410325" y="156400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23</xdr:row>
      <xdr:rowOff>19050</xdr:rowOff>
    </xdr:from>
    <xdr:to>
      <xdr:col>6</xdr:col>
      <xdr:colOff>1314450</xdr:colOff>
      <xdr:row>24</xdr:row>
      <xdr:rowOff>142875</xdr:rowOff>
    </xdr:to>
    <xdr:pic>
      <xdr:nvPicPr>
        <xdr:cNvPr id="1050" name="Immagine 98" descr="Immagine 98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6410325" y="163734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24</xdr:row>
      <xdr:rowOff>19050</xdr:rowOff>
    </xdr:from>
    <xdr:to>
      <xdr:col>6</xdr:col>
      <xdr:colOff>1314450</xdr:colOff>
      <xdr:row>25</xdr:row>
      <xdr:rowOff>142875</xdr:rowOff>
    </xdr:to>
    <xdr:pic>
      <xdr:nvPicPr>
        <xdr:cNvPr id="1051" name="Immagine 99" descr="Immagine 99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6410325" y="171069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25</xdr:row>
      <xdr:rowOff>19050</xdr:rowOff>
    </xdr:from>
    <xdr:to>
      <xdr:col>6</xdr:col>
      <xdr:colOff>1314450</xdr:colOff>
      <xdr:row>26</xdr:row>
      <xdr:rowOff>142875</xdr:rowOff>
    </xdr:to>
    <xdr:pic>
      <xdr:nvPicPr>
        <xdr:cNvPr id="1052" name="Immagine 100" descr="Immagine 100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6410325" y="178403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26</xdr:row>
      <xdr:rowOff>19050</xdr:rowOff>
    </xdr:from>
    <xdr:to>
      <xdr:col>6</xdr:col>
      <xdr:colOff>1314450</xdr:colOff>
      <xdr:row>27</xdr:row>
      <xdr:rowOff>142875</xdr:rowOff>
    </xdr:to>
    <xdr:pic>
      <xdr:nvPicPr>
        <xdr:cNvPr id="1053" name="Immagine 101" descr="Immagine 101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6410325" y="185737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27</xdr:row>
      <xdr:rowOff>19050</xdr:rowOff>
    </xdr:from>
    <xdr:to>
      <xdr:col>6</xdr:col>
      <xdr:colOff>1314450</xdr:colOff>
      <xdr:row>28</xdr:row>
      <xdr:rowOff>142875</xdr:rowOff>
    </xdr:to>
    <xdr:pic>
      <xdr:nvPicPr>
        <xdr:cNvPr id="1054" name="Immagine 102" descr="Immagine 102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6410325" y="193071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28</xdr:row>
      <xdr:rowOff>19050</xdr:rowOff>
    </xdr:from>
    <xdr:to>
      <xdr:col>6</xdr:col>
      <xdr:colOff>1314450</xdr:colOff>
      <xdr:row>29</xdr:row>
      <xdr:rowOff>142875</xdr:rowOff>
    </xdr:to>
    <xdr:pic>
      <xdr:nvPicPr>
        <xdr:cNvPr id="1055" name="Immagine 103" descr="Immagine 103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6410325" y="200406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29</xdr:row>
      <xdr:rowOff>19050</xdr:rowOff>
    </xdr:from>
    <xdr:to>
      <xdr:col>6</xdr:col>
      <xdr:colOff>1314450</xdr:colOff>
      <xdr:row>30</xdr:row>
      <xdr:rowOff>142875</xdr:rowOff>
    </xdr:to>
    <xdr:pic>
      <xdr:nvPicPr>
        <xdr:cNvPr id="1056" name="Immagine 104" descr="Immagine 104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6410325" y="207740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30</xdr:row>
      <xdr:rowOff>19050</xdr:rowOff>
    </xdr:from>
    <xdr:to>
      <xdr:col>6</xdr:col>
      <xdr:colOff>1314450</xdr:colOff>
      <xdr:row>31</xdr:row>
      <xdr:rowOff>142875</xdr:rowOff>
    </xdr:to>
    <xdr:pic>
      <xdr:nvPicPr>
        <xdr:cNvPr id="1057" name="Immagine 105" descr="Immagine 105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6410325" y="215074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31</xdr:row>
      <xdr:rowOff>19050</xdr:rowOff>
    </xdr:from>
    <xdr:to>
      <xdr:col>6</xdr:col>
      <xdr:colOff>1314450</xdr:colOff>
      <xdr:row>32</xdr:row>
      <xdr:rowOff>142875</xdr:rowOff>
    </xdr:to>
    <xdr:pic>
      <xdr:nvPicPr>
        <xdr:cNvPr id="1058" name="Immagine 106" descr="Immagine 106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6410325" y="222408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32</xdr:row>
      <xdr:rowOff>19050</xdr:rowOff>
    </xdr:from>
    <xdr:to>
      <xdr:col>6</xdr:col>
      <xdr:colOff>1314450</xdr:colOff>
      <xdr:row>33</xdr:row>
      <xdr:rowOff>142875</xdr:rowOff>
    </xdr:to>
    <xdr:pic>
      <xdr:nvPicPr>
        <xdr:cNvPr id="1059" name="Immagine 107" descr="Immagine 107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6410325" y="229743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33</xdr:row>
      <xdr:rowOff>19050</xdr:rowOff>
    </xdr:from>
    <xdr:to>
      <xdr:col>6</xdr:col>
      <xdr:colOff>1314450</xdr:colOff>
      <xdr:row>34</xdr:row>
      <xdr:rowOff>142875</xdr:rowOff>
    </xdr:to>
    <xdr:pic>
      <xdr:nvPicPr>
        <xdr:cNvPr id="1060" name="Immagine 108" descr="Immagine 108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6410325" y="237077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34</xdr:row>
      <xdr:rowOff>19050</xdr:rowOff>
    </xdr:from>
    <xdr:to>
      <xdr:col>6</xdr:col>
      <xdr:colOff>1314450</xdr:colOff>
      <xdr:row>35</xdr:row>
      <xdr:rowOff>142875</xdr:rowOff>
    </xdr:to>
    <xdr:pic>
      <xdr:nvPicPr>
        <xdr:cNvPr id="1061" name="Immagine 109" descr="Immagine 109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6410325" y="244411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35</xdr:row>
      <xdr:rowOff>19050</xdr:rowOff>
    </xdr:from>
    <xdr:to>
      <xdr:col>6</xdr:col>
      <xdr:colOff>1314450</xdr:colOff>
      <xdr:row>36</xdr:row>
      <xdr:rowOff>142875</xdr:rowOff>
    </xdr:to>
    <xdr:pic>
      <xdr:nvPicPr>
        <xdr:cNvPr id="1062" name="Immagine 110" descr="Immagine 110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6410325" y="251745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36</xdr:row>
      <xdr:rowOff>19050</xdr:rowOff>
    </xdr:from>
    <xdr:to>
      <xdr:col>6</xdr:col>
      <xdr:colOff>1314450</xdr:colOff>
      <xdr:row>37</xdr:row>
      <xdr:rowOff>142875</xdr:rowOff>
    </xdr:to>
    <xdr:pic>
      <xdr:nvPicPr>
        <xdr:cNvPr id="1063" name="Immagine 112" descr="Immagine 112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6410325" y="259080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37</xdr:row>
      <xdr:rowOff>19050</xdr:rowOff>
    </xdr:from>
    <xdr:to>
      <xdr:col>6</xdr:col>
      <xdr:colOff>1314450</xdr:colOff>
      <xdr:row>38</xdr:row>
      <xdr:rowOff>142875</xdr:rowOff>
    </xdr:to>
    <xdr:pic>
      <xdr:nvPicPr>
        <xdr:cNvPr id="1064" name="Immagine 113" descr="Immagine 113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6410325" y="266414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38</xdr:row>
      <xdr:rowOff>19050</xdr:rowOff>
    </xdr:from>
    <xdr:to>
      <xdr:col>6</xdr:col>
      <xdr:colOff>1314450</xdr:colOff>
      <xdr:row>39</xdr:row>
      <xdr:rowOff>142875</xdr:rowOff>
    </xdr:to>
    <xdr:pic>
      <xdr:nvPicPr>
        <xdr:cNvPr id="1065" name="Immagine 114" descr="Immagine 114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6410325" y="273748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39</xdr:row>
      <xdr:rowOff>19050</xdr:rowOff>
    </xdr:from>
    <xdr:to>
      <xdr:col>6</xdr:col>
      <xdr:colOff>1314450</xdr:colOff>
      <xdr:row>40</xdr:row>
      <xdr:rowOff>142875</xdr:rowOff>
    </xdr:to>
    <xdr:pic>
      <xdr:nvPicPr>
        <xdr:cNvPr id="1066" name="Immagine 116" descr="Immagine 116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6410325" y="281082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40</xdr:row>
      <xdr:rowOff>19050</xdr:rowOff>
    </xdr:from>
    <xdr:to>
      <xdr:col>6</xdr:col>
      <xdr:colOff>1314450</xdr:colOff>
      <xdr:row>41</xdr:row>
      <xdr:rowOff>142875</xdr:rowOff>
    </xdr:to>
    <xdr:pic>
      <xdr:nvPicPr>
        <xdr:cNvPr id="1067" name="Immagine 117" descr="Immagine 117"/>
        <xdr:cNvPicPr>
          <a:picLocks noChangeAspect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6410325" y="288417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41</xdr:row>
      <xdr:rowOff>19050</xdr:rowOff>
    </xdr:from>
    <xdr:to>
      <xdr:col>6</xdr:col>
      <xdr:colOff>1314450</xdr:colOff>
      <xdr:row>42</xdr:row>
      <xdr:rowOff>142875</xdr:rowOff>
    </xdr:to>
    <xdr:pic>
      <xdr:nvPicPr>
        <xdr:cNvPr id="1068" name="Immagine 118" descr="Immagine 118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6410325" y="295751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42</xdr:row>
      <xdr:rowOff>19050</xdr:rowOff>
    </xdr:from>
    <xdr:to>
      <xdr:col>6</xdr:col>
      <xdr:colOff>1314450</xdr:colOff>
      <xdr:row>43</xdr:row>
      <xdr:rowOff>142875</xdr:rowOff>
    </xdr:to>
    <xdr:pic>
      <xdr:nvPicPr>
        <xdr:cNvPr id="1069" name="Immagine 119" descr="Immagine 119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6410325" y="303085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43</xdr:row>
      <xdr:rowOff>19050</xdr:rowOff>
    </xdr:from>
    <xdr:to>
      <xdr:col>6</xdr:col>
      <xdr:colOff>1314450</xdr:colOff>
      <xdr:row>44</xdr:row>
      <xdr:rowOff>142875</xdr:rowOff>
    </xdr:to>
    <xdr:pic>
      <xdr:nvPicPr>
        <xdr:cNvPr id="1070" name="Immagine 120" descr="Immagine 120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6410325" y="310419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44</xdr:row>
      <xdr:rowOff>19050</xdr:rowOff>
    </xdr:from>
    <xdr:to>
      <xdr:col>6</xdr:col>
      <xdr:colOff>1314450</xdr:colOff>
      <xdr:row>45</xdr:row>
      <xdr:rowOff>142875</xdr:rowOff>
    </xdr:to>
    <xdr:pic>
      <xdr:nvPicPr>
        <xdr:cNvPr id="1071" name="Immagine 121" descr="Immagine 121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6410325" y="317754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45</xdr:row>
      <xdr:rowOff>19050</xdr:rowOff>
    </xdr:from>
    <xdr:to>
      <xdr:col>6</xdr:col>
      <xdr:colOff>1314450</xdr:colOff>
      <xdr:row>46</xdr:row>
      <xdr:rowOff>142875</xdr:rowOff>
    </xdr:to>
    <xdr:pic>
      <xdr:nvPicPr>
        <xdr:cNvPr id="1072" name="Immagine 122" descr="Immagine 122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6410325" y="325088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46</xdr:row>
      <xdr:rowOff>19050</xdr:rowOff>
    </xdr:from>
    <xdr:to>
      <xdr:col>6</xdr:col>
      <xdr:colOff>1314450</xdr:colOff>
      <xdr:row>47</xdr:row>
      <xdr:rowOff>142875</xdr:rowOff>
    </xdr:to>
    <xdr:pic>
      <xdr:nvPicPr>
        <xdr:cNvPr id="1073" name="Immagine 123" descr="Immagine 123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6410325" y="332422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47</xdr:row>
      <xdr:rowOff>19050</xdr:rowOff>
    </xdr:from>
    <xdr:to>
      <xdr:col>6</xdr:col>
      <xdr:colOff>1314450</xdr:colOff>
      <xdr:row>48</xdr:row>
      <xdr:rowOff>142875</xdr:rowOff>
    </xdr:to>
    <xdr:pic>
      <xdr:nvPicPr>
        <xdr:cNvPr id="1074" name="Immagine 124" descr="Immagine 124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6410325" y="339756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48</xdr:row>
      <xdr:rowOff>19050</xdr:rowOff>
    </xdr:from>
    <xdr:to>
      <xdr:col>6</xdr:col>
      <xdr:colOff>1314450</xdr:colOff>
      <xdr:row>49</xdr:row>
      <xdr:rowOff>142875</xdr:rowOff>
    </xdr:to>
    <xdr:pic>
      <xdr:nvPicPr>
        <xdr:cNvPr id="1075" name="Immagine 125" descr="Immagine 125"/>
        <xdr:cNvPicPr>
          <a:picLocks noChangeAspect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6410325" y="347091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49</xdr:row>
      <xdr:rowOff>19050</xdr:rowOff>
    </xdr:from>
    <xdr:to>
      <xdr:col>6</xdr:col>
      <xdr:colOff>1314450</xdr:colOff>
      <xdr:row>50</xdr:row>
      <xdr:rowOff>142875</xdr:rowOff>
    </xdr:to>
    <xdr:pic>
      <xdr:nvPicPr>
        <xdr:cNvPr id="1076" name="Immagine 126" descr="Immagine 126"/>
        <xdr:cNvPicPr>
          <a:picLocks noChangeAspect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6410325" y="354425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50</xdr:row>
      <xdr:rowOff>19050</xdr:rowOff>
    </xdr:from>
    <xdr:to>
      <xdr:col>6</xdr:col>
      <xdr:colOff>1314450</xdr:colOff>
      <xdr:row>51</xdr:row>
      <xdr:rowOff>142875</xdr:rowOff>
    </xdr:to>
    <xdr:pic>
      <xdr:nvPicPr>
        <xdr:cNvPr id="1077" name="Immagine 127" descr="Immagine 127"/>
        <xdr:cNvPicPr>
          <a:picLocks noChangeAspect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 bwMode="auto">
        <a:xfrm>
          <a:off x="6410325" y="3617595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51</xdr:row>
      <xdr:rowOff>19050</xdr:rowOff>
    </xdr:from>
    <xdr:to>
      <xdr:col>6</xdr:col>
      <xdr:colOff>1314450</xdr:colOff>
      <xdr:row>52</xdr:row>
      <xdr:rowOff>142875</xdr:rowOff>
    </xdr:to>
    <xdr:pic>
      <xdr:nvPicPr>
        <xdr:cNvPr id="1078" name="Immagine 129" descr="Immagine 129"/>
        <xdr:cNvPicPr>
          <a:picLocks noChangeAspect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 bwMode="auto">
        <a:xfrm>
          <a:off x="6410325" y="3690937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52</xdr:row>
      <xdr:rowOff>19050</xdr:rowOff>
    </xdr:from>
    <xdr:to>
      <xdr:col>6</xdr:col>
      <xdr:colOff>1314450</xdr:colOff>
      <xdr:row>53</xdr:row>
      <xdr:rowOff>142875</xdr:rowOff>
    </xdr:to>
    <xdr:pic>
      <xdr:nvPicPr>
        <xdr:cNvPr id="1079" name="Immagine 130" descr="Immagine 130"/>
        <xdr:cNvPicPr>
          <a:picLocks noChangeAspect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 bwMode="auto">
        <a:xfrm>
          <a:off x="6410325" y="37642800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53</xdr:row>
      <xdr:rowOff>19050</xdr:rowOff>
    </xdr:from>
    <xdr:to>
      <xdr:col>6</xdr:col>
      <xdr:colOff>1314450</xdr:colOff>
      <xdr:row>54</xdr:row>
      <xdr:rowOff>142875</xdr:rowOff>
    </xdr:to>
    <xdr:pic>
      <xdr:nvPicPr>
        <xdr:cNvPr id="1080" name="Immagine 134" descr="Immagine 134"/>
        <xdr:cNvPicPr>
          <a:picLocks noChangeAspect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 bwMode="auto">
        <a:xfrm>
          <a:off x="6410325" y="38376225"/>
          <a:ext cx="128587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67</xdr:row>
      <xdr:rowOff>200025</xdr:rowOff>
    </xdr:from>
    <xdr:to>
      <xdr:col>6</xdr:col>
      <xdr:colOff>1343025</xdr:colOff>
      <xdr:row>68</xdr:row>
      <xdr:rowOff>9525</xdr:rowOff>
    </xdr:to>
    <xdr:pic>
      <xdr:nvPicPr>
        <xdr:cNvPr id="1081" name="Immagine 136" descr="Immagine 136"/>
        <xdr:cNvPicPr>
          <a:picLocks noChangeAspect="1"/>
        </xdr:cNvPicPr>
      </xdr:nvPicPr>
      <xdr:blipFill>
        <a:blip xmlns:r="http://schemas.openxmlformats.org/officeDocument/2006/relationships" r:embed="rId54" cstate="print"/>
        <a:srcRect l="15346" t="39687" r="16602" b="31207"/>
        <a:stretch>
          <a:fillRect/>
        </a:stretch>
      </xdr:blipFill>
      <xdr:spPr bwMode="auto">
        <a:xfrm>
          <a:off x="6448425" y="48825150"/>
          <a:ext cx="12763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55</xdr:row>
      <xdr:rowOff>161925</xdr:rowOff>
    </xdr:from>
    <xdr:to>
      <xdr:col>6</xdr:col>
      <xdr:colOff>1314450</xdr:colOff>
      <xdr:row>55</xdr:row>
      <xdr:rowOff>685800</xdr:rowOff>
    </xdr:to>
    <xdr:pic>
      <xdr:nvPicPr>
        <xdr:cNvPr id="1082" name="Immagine 137" descr="Immagine 137"/>
        <xdr:cNvPicPr>
          <a:picLocks noChangeAspect="1"/>
        </xdr:cNvPicPr>
      </xdr:nvPicPr>
      <xdr:blipFill>
        <a:blip xmlns:r="http://schemas.openxmlformats.org/officeDocument/2006/relationships" r:embed="rId55" cstate="print"/>
        <a:srcRect l="15344" t="31750" r="12688" b="38087"/>
        <a:stretch>
          <a:fillRect/>
        </a:stretch>
      </xdr:blipFill>
      <xdr:spPr bwMode="auto">
        <a:xfrm>
          <a:off x="6448425" y="39985950"/>
          <a:ext cx="1247775" cy="523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76200</xdr:colOff>
      <xdr:row>61</xdr:row>
      <xdr:rowOff>209550</xdr:rowOff>
    </xdr:from>
    <xdr:to>
      <xdr:col>6</xdr:col>
      <xdr:colOff>1295400</xdr:colOff>
      <xdr:row>63</xdr:row>
      <xdr:rowOff>85725</xdr:rowOff>
    </xdr:to>
    <xdr:pic>
      <xdr:nvPicPr>
        <xdr:cNvPr id="1083" name="Immagine 138" descr="Immagine 138"/>
        <xdr:cNvPicPr>
          <a:picLocks noChangeAspect="1"/>
        </xdr:cNvPicPr>
      </xdr:nvPicPr>
      <xdr:blipFill>
        <a:blip xmlns:r="http://schemas.openxmlformats.org/officeDocument/2006/relationships" r:embed="rId56" cstate="print"/>
        <a:srcRect l="8981"/>
        <a:stretch>
          <a:fillRect/>
        </a:stretch>
      </xdr:blipFill>
      <xdr:spPr bwMode="auto">
        <a:xfrm>
          <a:off x="6457950" y="44434125"/>
          <a:ext cx="1219200" cy="1343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9525</xdr:colOff>
      <xdr:row>64</xdr:row>
      <xdr:rowOff>142875</xdr:rowOff>
    </xdr:from>
    <xdr:to>
      <xdr:col>6</xdr:col>
      <xdr:colOff>1304925</xdr:colOff>
      <xdr:row>64</xdr:row>
      <xdr:rowOff>723900</xdr:rowOff>
    </xdr:to>
    <xdr:pic>
      <xdr:nvPicPr>
        <xdr:cNvPr id="1084" name="Immagine 139" descr="Immagine 139"/>
        <xdr:cNvPicPr>
          <a:picLocks noChangeAspect="1"/>
        </xdr:cNvPicPr>
      </xdr:nvPicPr>
      <xdr:blipFill>
        <a:blip xmlns:r="http://schemas.openxmlformats.org/officeDocument/2006/relationships" r:embed="rId57" cstate="print"/>
        <a:srcRect l="13229" t="32278" r="14804" b="35442"/>
        <a:stretch>
          <a:fillRect/>
        </a:stretch>
      </xdr:blipFill>
      <xdr:spPr bwMode="auto">
        <a:xfrm>
          <a:off x="6391275" y="46567725"/>
          <a:ext cx="1295400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19050</xdr:colOff>
      <xdr:row>73</xdr:row>
      <xdr:rowOff>666750</xdr:rowOff>
    </xdr:from>
    <xdr:to>
      <xdr:col>6</xdr:col>
      <xdr:colOff>1276350</xdr:colOff>
      <xdr:row>74</xdr:row>
      <xdr:rowOff>514350</xdr:rowOff>
    </xdr:to>
    <xdr:pic>
      <xdr:nvPicPr>
        <xdr:cNvPr id="1085" name="Immagine 140" descr="Immagine 140"/>
        <xdr:cNvPicPr>
          <a:picLocks noChangeAspect="1"/>
        </xdr:cNvPicPr>
      </xdr:nvPicPr>
      <xdr:blipFill>
        <a:blip xmlns:r="http://schemas.openxmlformats.org/officeDocument/2006/relationships" r:embed="rId58" cstate="print"/>
        <a:srcRect l="8467" t="30164" r="6335" b="30679"/>
        <a:stretch>
          <a:fillRect/>
        </a:stretch>
      </xdr:blipFill>
      <xdr:spPr bwMode="auto">
        <a:xfrm>
          <a:off x="6400800" y="53692425"/>
          <a:ext cx="1257300" cy="581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47625</xdr:colOff>
      <xdr:row>78</xdr:row>
      <xdr:rowOff>685800</xdr:rowOff>
    </xdr:from>
    <xdr:to>
      <xdr:col>6</xdr:col>
      <xdr:colOff>1266825</xdr:colOff>
      <xdr:row>79</xdr:row>
      <xdr:rowOff>561975</xdr:rowOff>
    </xdr:to>
    <xdr:pic>
      <xdr:nvPicPr>
        <xdr:cNvPr id="1086" name="Immagine 141" descr="Immagine 141"/>
        <xdr:cNvPicPr>
          <a:picLocks noChangeAspect="1"/>
        </xdr:cNvPicPr>
      </xdr:nvPicPr>
      <xdr:blipFill>
        <a:blip xmlns:r="http://schemas.openxmlformats.org/officeDocument/2006/relationships" r:embed="rId59" cstate="print"/>
        <a:srcRect l="20108" t="32808" r="16393" b="35442"/>
        <a:stretch>
          <a:fillRect/>
        </a:stretch>
      </xdr:blipFill>
      <xdr:spPr bwMode="auto">
        <a:xfrm>
          <a:off x="6429375" y="57378600"/>
          <a:ext cx="1219200" cy="609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95250</xdr:colOff>
      <xdr:row>59</xdr:row>
      <xdr:rowOff>104775</xdr:rowOff>
    </xdr:from>
    <xdr:to>
      <xdr:col>6</xdr:col>
      <xdr:colOff>1295400</xdr:colOff>
      <xdr:row>60</xdr:row>
      <xdr:rowOff>76200</xdr:rowOff>
    </xdr:to>
    <xdr:pic>
      <xdr:nvPicPr>
        <xdr:cNvPr id="1087" name="Immagine 142" descr="Immagine 142"/>
        <xdr:cNvPicPr>
          <a:picLocks noChangeAspect="1"/>
        </xdr:cNvPicPr>
      </xdr:nvPicPr>
      <xdr:blipFill>
        <a:blip xmlns:r="http://schemas.openxmlformats.org/officeDocument/2006/relationships" r:embed="rId60" cstate="print"/>
        <a:srcRect l="17992" t="23813" r="16393" b="37558"/>
        <a:stretch>
          <a:fillRect/>
        </a:stretch>
      </xdr:blipFill>
      <xdr:spPr bwMode="auto">
        <a:xfrm>
          <a:off x="6477000" y="42862500"/>
          <a:ext cx="1200150" cy="704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219075</xdr:colOff>
      <xdr:row>58</xdr:row>
      <xdr:rowOff>161925</xdr:rowOff>
    </xdr:from>
    <xdr:to>
      <xdr:col>6</xdr:col>
      <xdr:colOff>1276350</xdr:colOff>
      <xdr:row>59</xdr:row>
      <xdr:rowOff>95250</xdr:rowOff>
    </xdr:to>
    <xdr:pic>
      <xdr:nvPicPr>
        <xdr:cNvPr id="1088" name="Immagine 143" descr="Immagine 143"/>
        <xdr:cNvPicPr>
          <a:picLocks noChangeAspect="1"/>
        </xdr:cNvPicPr>
      </xdr:nvPicPr>
      <xdr:blipFill>
        <a:blip xmlns:r="http://schemas.openxmlformats.org/officeDocument/2006/relationships" r:embed="rId61" cstate="print"/>
        <a:srcRect l="17462" t="26459" r="13216" b="30150"/>
        <a:stretch>
          <a:fillRect/>
        </a:stretch>
      </xdr:blipFill>
      <xdr:spPr bwMode="auto">
        <a:xfrm>
          <a:off x="6600825" y="42186225"/>
          <a:ext cx="1057275" cy="666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85725</xdr:colOff>
      <xdr:row>60</xdr:row>
      <xdr:rowOff>123825</xdr:rowOff>
    </xdr:from>
    <xdr:to>
      <xdr:col>6</xdr:col>
      <xdr:colOff>1314450</xdr:colOff>
      <xdr:row>61</xdr:row>
      <xdr:rowOff>104775</xdr:rowOff>
    </xdr:to>
    <xdr:pic>
      <xdr:nvPicPr>
        <xdr:cNvPr id="1089" name="Immagine 144" descr="Immagine 144"/>
        <xdr:cNvPicPr>
          <a:picLocks noChangeAspect="1"/>
        </xdr:cNvPicPr>
      </xdr:nvPicPr>
      <xdr:blipFill>
        <a:blip xmlns:r="http://schemas.openxmlformats.org/officeDocument/2006/relationships" r:embed="rId62" cstate="print"/>
        <a:srcRect l="22224" t="29105" r="15863" b="34912"/>
        <a:stretch>
          <a:fillRect/>
        </a:stretch>
      </xdr:blipFill>
      <xdr:spPr bwMode="auto">
        <a:xfrm>
          <a:off x="6467475" y="43614975"/>
          <a:ext cx="1228725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152400</xdr:colOff>
      <xdr:row>57</xdr:row>
      <xdr:rowOff>133350</xdr:rowOff>
    </xdr:from>
    <xdr:to>
      <xdr:col>6</xdr:col>
      <xdr:colOff>1257300</xdr:colOff>
      <xdr:row>58</xdr:row>
      <xdr:rowOff>28575</xdr:rowOff>
    </xdr:to>
    <xdr:pic>
      <xdr:nvPicPr>
        <xdr:cNvPr id="1090" name="Immagine 145" descr="Immagine 145"/>
        <xdr:cNvPicPr>
          <a:picLocks noChangeAspect="1"/>
        </xdr:cNvPicPr>
      </xdr:nvPicPr>
      <xdr:blipFill>
        <a:blip xmlns:r="http://schemas.openxmlformats.org/officeDocument/2006/relationships" r:embed="rId63" cstate="print"/>
        <a:srcRect l="14285" t="25400" r="13217" b="33325"/>
        <a:stretch>
          <a:fillRect/>
        </a:stretch>
      </xdr:blipFill>
      <xdr:spPr bwMode="auto">
        <a:xfrm>
          <a:off x="6534150" y="41424225"/>
          <a:ext cx="110490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66675</xdr:colOff>
      <xdr:row>81</xdr:row>
      <xdr:rowOff>28575</xdr:rowOff>
    </xdr:from>
    <xdr:to>
      <xdr:col>6</xdr:col>
      <xdr:colOff>1276350</xdr:colOff>
      <xdr:row>81</xdr:row>
      <xdr:rowOff>561975</xdr:rowOff>
    </xdr:to>
    <xdr:pic>
      <xdr:nvPicPr>
        <xdr:cNvPr id="1091" name="Immagine 146" descr="Immagine 146"/>
        <xdr:cNvPicPr>
          <a:picLocks noChangeAspect="1"/>
        </xdr:cNvPicPr>
      </xdr:nvPicPr>
      <xdr:blipFill>
        <a:blip xmlns:r="http://schemas.openxmlformats.org/officeDocument/2006/relationships" r:embed="rId64" cstate="print"/>
        <a:srcRect l="14816" t="33337" r="11099" b="32794"/>
        <a:stretch>
          <a:fillRect/>
        </a:stretch>
      </xdr:blipFill>
      <xdr:spPr bwMode="auto">
        <a:xfrm>
          <a:off x="6448425" y="58921650"/>
          <a:ext cx="12096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28575</xdr:colOff>
      <xdr:row>76</xdr:row>
      <xdr:rowOff>533400</xdr:rowOff>
    </xdr:from>
    <xdr:to>
      <xdr:col>6</xdr:col>
      <xdr:colOff>1314450</xdr:colOff>
      <xdr:row>77</xdr:row>
      <xdr:rowOff>542925</xdr:rowOff>
    </xdr:to>
    <xdr:pic>
      <xdr:nvPicPr>
        <xdr:cNvPr id="1092" name="Immagine 147" descr="Immagine 147"/>
        <xdr:cNvPicPr>
          <a:picLocks noChangeAspect="1"/>
        </xdr:cNvPicPr>
      </xdr:nvPicPr>
      <xdr:blipFill>
        <a:blip xmlns:r="http://schemas.openxmlformats.org/officeDocument/2006/relationships" r:embed="rId65" cstate="print"/>
        <a:srcRect l="21167" t="26987" r="17979" b="38087"/>
        <a:stretch>
          <a:fillRect/>
        </a:stretch>
      </xdr:blipFill>
      <xdr:spPr bwMode="auto">
        <a:xfrm>
          <a:off x="6410325" y="55759350"/>
          <a:ext cx="1285875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38100</xdr:colOff>
      <xdr:row>75</xdr:row>
      <xdr:rowOff>152400</xdr:rowOff>
    </xdr:from>
    <xdr:to>
      <xdr:col>6</xdr:col>
      <xdr:colOff>1323975</xdr:colOff>
      <xdr:row>76</xdr:row>
      <xdr:rowOff>47625</xdr:rowOff>
    </xdr:to>
    <xdr:pic>
      <xdr:nvPicPr>
        <xdr:cNvPr id="1093" name="Immagine 148" descr="Immagine 148"/>
        <xdr:cNvPicPr>
          <a:picLocks noChangeAspect="1"/>
        </xdr:cNvPicPr>
      </xdr:nvPicPr>
      <xdr:blipFill>
        <a:blip xmlns:r="http://schemas.openxmlformats.org/officeDocument/2006/relationships" r:embed="rId66" cstate="print"/>
        <a:srcRect l="15344" t="31750" r="18507" b="35970"/>
        <a:stretch>
          <a:fillRect/>
        </a:stretch>
      </xdr:blipFill>
      <xdr:spPr bwMode="auto">
        <a:xfrm>
          <a:off x="6419850" y="54644925"/>
          <a:ext cx="1285875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76200</xdr:colOff>
      <xdr:row>71</xdr:row>
      <xdr:rowOff>161925</xdr:rowOff>
    </xdr:from>
    <xdr:to>
      <xdr:col>6</xdr:col>
      <xdr:colOff>1257300</xdr:colOff>
      <xdr:row>72</xdr:row>
      <xdr:rowOff>47625</xdr:rowOff>
    </xdr:to>
    <xdr:pic>
      <xdr:nvPicPr>
        <xdr:cNvPr id="1094" name="Immagine 149" descr="Immagine 149"/>
        <xdr:cNvPicPr>
          <a:picLocks noChangeAspect="1"/>
        </xdr:cNvPicPr>
      </xdr:nvPicPr>
      <xdr:blipFill>
        <a:blip xmlns:r="http://schemas.openxmlformats.org/officeDocument/2006/relationships" r:embed="rId67" cstate="print"/>
        <a:srcRect l="16933" t="26987" r="12688" b="35442"/>
        <a:stretch>
          <a:fillRect/>
        </a:stretch>
      </xdr:blipFill>
      <xdr:spPr bwMode="auto">
        <a:xfrm>
          <a:off x="6457950" y="51720750"/>
          <a:ext cx="1181100" cy="619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6</xdr:col>
      <xdr:colOff>85725</xdr:colOff>
      <xdr:row>69</xdr:row>
      <xdr:rowOff>247650</xdr:rowOff>
    </xdr:from>
    <xdr:to>
      <xdr:col>6</xdr:col>
      <xdr:colOff>1295400</xdr:colOff>
      <xdr:row>70</xdr:row>
      <xdr:rowOff>47625</xdr:rowOff>
    </xdr:to>
    <xdr:pic>
      <xdr:nvPicPr>
        <xdr:cNvPr id="1095" name="Immagine 150" descr="Immagine 150"/>
        <xdr:cNvPicPr>
          <a:picLocks noChangeAspect="1"/>
        </xdr:cNvPicPr>
      </xdr:nvPicPr>
      <xdr:blipFill>
        <a:blip xmlns:r="http://schemas.openxmlformats.org/officeDocument/2006/relationships" r:embed="rId68" cstate="print"/>
        <a:srcRect l="8997" t="25929" r="11629" b="38617"/>
        <a:stretch>
          <a:fillRect/>
        </a:stretch>
      </xdr:blipFill>
      <xdr:spPr bwMode="auto">
        <a:xfrm>
          <a:off x="6467475" y="50339625"/>
          <a:ext cx="1209675" cy="533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83"/>
  <sheetViews>
    <sheetView showGridLines="0" tabSelected="1" workbookViewId="0"/>
  </sheetViews>
  <sheetFormatPr defaultColWidth="8.875" defaultRowHeight="14.45" customHeight="1"/>
  <cols>
    <col min="1" max="1" width="19.625" style="1" customWidth="1"/>
    <col min="2" max="2" width="16.125" style="1" customWidth="1"/>
    <col min="3" max="3" width="11.125" style="1" customWidth="1"/>
    <col min="4" max="4" width="12.125" style="1" customWidth="1"/>
    <col min="5" max="6" width="12.375" style="1" customWidth="1"/>
    <col min="7" max="7" width="20.5" style="1" customWidth="1"/>
    <col min="8" max="9" width="8.875" style="1" customWidth="1"/>
    <col min="10" max="10" width="16.875" style="1" customWidth="1"/>
    <col min="11" max="11" width="8.875" style="1" customWidth="1"/>
    <col min="12" max="12" width="14.5" style="1" customWidth="1"/>
    <col min="13" max="19" width="8.875" style="1" customWidth="1"/>
    <col min="20" max="16384" width="8.875" style="1"/>
  </cols>
  <sheetData>
    <row r="1" spans="1:18" ht="17.4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4"/>
      <c r="L1" s="5" t="s">
        <v>10</v>
      </c>
      <c r="M1" s="6">
        <v>40</v>
      </c>
      <c r="N1" s="6">
        <v>41</v>
      </c>
      <c r="O1" s="6">
        <v>42</v>
      </c>
      <c r="P1" s="6">
        <v>43</v>
      </c>
      <c r="Q1" s="6">
        <v>44</v>
      </c>
      <c r="R1" s="7">
        <v>45</v>
      </c>
    </row>
    <row r="2" spans="1:18" ht="58.15" customHeight="1">
      <c r="A2" s="8" t="s">
        <v>11</v>
      </c>
      <c r="B2" s="8" t="s">
        <v>12</v>
      </c>
      <c r="C2" s="9">
        <v>6</v>
      </c>
      <c r="D2" s="8" t="s">
        <v>13</v>
      </c>
      <c r="E2" s="8" t="s">
        <v>14</v>
      </c>
      <c r="F2" s="8" t="s">
        <v>15</v>
      </c>
      <c r="G2" s="10"/>
      <c r="H2" s="11">
        <v>2</v>
      </c>
      <c r="I2" s="12">
        <v>2</v>
      </c>
      <c r="J2" s="13">
        <v>2</v>
      </c>
      <c r="K2" s="14">
        <f t="array" ref="K2">(120/15)*J2</f>
        <v>16</v>
      </c>
      <c r="L2" s="15" t="s">
        <v>16</v>
      </c>
      <c r="M2" s="16">
        <v>1</v>
      </c>
      <c r="N2" s="16">
        <v>1</v>
      </c>
      <c r="O2" s="16">
        <v>2</v>
      </c>
      <c r="P2" s="16">
        <v>2</v>
      </c>
      <c r="Q2" s="16">
        <v>1</v>
      </c>
      <c r="R2" s="17">
        <v>1</v>
      </c>
    </row>
    <row r="3" spans="1:18" ht="58.15" customHeight="1">
      <c r="A3" s="8" t="s">
        <v>17</v>
      </c>
      <c r="B3" s="8" t="s">
        <v>18</v>
      </c>
      <c r="C3" s="9">
        <v>11</v>
      </c>
      <c r="D3" s="8" t="s">
        <v>19</v>
      </c>
      <c r="E3" s="8" t="s">
        <v>20</v>
      </c>
      <c r="F3" s="8" t="s">
        <v>21</v>
      </c>
      <c r="G3" s="10"/>
      <c r="H3" s="18">
        <v>3</v>
      </c>
      <c r="I3" s="19">
        <v>3</v>
      </c>
      <c r="J3" s="20">
        <v>5</v>
      </c>
      <c r="K3" s="21">
        <f t="array" ref="K3">(132/16.5)*J3</f>
        <v>40</v>
      </c>
      <c r="L3" s="22"/>
      <c r="M3" s="23"/>
      <c r="N3" s="23"/>
      <c r="O3" s="23"/>
      <c r="P3" s="23"/>
      <c r="Q3" s="23"/>
      <c r="R3" s="23"/>
    </row>
    <row r="4" spans="1:18" ht="58.15" customHeight="1">
      <c r="A4" s="8" t="s">
        <v>17</v>
      </c>
      <c r="B4" s="8" t="s">
        <v>22</v>
      </c>
      <c r="C4" s="9">
        <v>9</v>
      </c>
      <c r="D4" s="8" t="s">
        <v>19</v>
      </c>
      <c r="E4" s="8" t="s">
        <v>20</v>
      </c>
      <c r="F4" s="8" t="s">
        <v>21</v>
      </c>
      <c r="G4" s="10"/>
      <c r="H4" s="18">
        <v>3</v>
      </c>
      <c r="I4" s="19">
        <v>2</v>
      </c>
      <c r="J4" s="20">
        <v>4</v>
      </c>
      <c r="K4" s="14">
        <f t="array" ref="K4">(132/16.5)*J4</f>
        <v>32</v>
      </c>
      <c r="L4" s="24" t="s">
        <v>10</v>
      </c>
      <c r="M4" s="25">
        <v>36</v>
      </c>
      <c r="N4" s="25">
        <v>37</v>
      </c>
      <c r="O4" s="25">
        <v>38</v>
      </c>
      <c r="P4" s="25">
        <v>39</v>
      </c>
      <c r="Q4" s="25">
        <v>40</v>
      </c>
      <c r="R4" s="26">
        <v>41</v>
      </c>
    </row>
    <row r="5" spans="1:18" ht="58.15" customHeight="1">
      <c r="A5" s="8" t="s">
        <v>17</v>
      </c>
      <c r="B5" s="8" t="s">
        <v>23</v>
      </c>
      <c r="C5" s="9">
        <v>25</v>
      </c>
      <c r="D5" s="8" t="s">
        <v>19</v>
      </c>
      <c r="E5" s="8" t="s">
        <v>20</v>
      </c>
      <c r="F5" s="8" t="s">
        <v>21</v>
      </c>
      <c r="G5" s="10"/>
      <c r="H5" s="18">
        <v>7</v>
      </c>
      <c r="I5" s="19">
        <v>6</v>
      </c>
      <c r="J5" s="20">
        <v>12</v>
      </c>
      <c r="K5" s="14">
        <f t="array" ref="K5">(132/16.5)*J5</f>
        <v>96</v>
      </c>
      <c r="L5" s="27" t="s">
        <v>24</v>
      </c>
      <c r="M5" s="28">
        <v>1</v>
      </c>
      <c r="N5" s="28">
        <v>1</v>
      </c>
      <c r="O5" s="28">
        <v>2</v>
      </c>
      <c r="P5" s="28">
        <v>2</v>
      </c>
      <c r="Q5" s="28">
        <v>1</v>
      </c>
      <c r="R5" s="29">
        <v>1</v>
      </c>
    </row>
    <row r="6" spans="1:18" ht="58.15" customHeight="1">
      <c r="A6" s="8" t="s">
        <v>25</v>
      </c>
      <c r="B6" s="8" t="s">
        <v>18</v>
      </c>
      <c r="C6" s="9">
        <v>29</v>
      </c>
      <c r="D6" s="8" t="s">
        <v>26</v>
      </c>
      <c r="E6" s="8" t="s">
        <v>27</v>
      </c>
      <c r="F6" s="8" t="s">
        <v>21</v>
      </c>
      <c r="G6" s="10"/>
      <c r="H6" s="18">
        <v>8</v>
      </c>
      <c r="I6" s="19">
        <v>8</v>
      </c>
      <c r="J6" s="20">
        <v>13</v>
      </c>
      <c r="K6" s="21">
        <f t="array" ref="K6">(108/13.5)*J6</f>
        <v>104</v>
      </c>
      <c r="L6" s="30"/>
      <c r="M6" s="31"/>
      <c r="N6" s="31"/>
      <c r="O6" s="31"/>
      <c r="P6" s="31"/>
      <c r="Q6" s="31"/>
      <c r="R6" s="31"/>
    </row>
    <row r="7" spans="1:18" ht="58.15" customHeight="1">
      <c r="A7" s="8" t="s">
        <v>28</v>
      </c>
      <c r="B7" s="8" t="s">
        <v>18</v>
      </c>
      <c r="C7" s="9">
        <v>13</v>
      </c>
      <c r="D7" s="8" t="s">
        <v>29</v>
      </c>
      <c r="E7" s="8" t="s">
        <v>30</v>
      </c>
      <c r="F7" s="8" t="s">
        <v>21</v>
      </c>
      <c r="G7" s="10"/>
      <c r="H7" s="18">
        <v>4</v>
      </c>
      <c r="I7" s="19">
        <v>3</v>
      </c>
      <c r="J7" s="20">
        <v>6</v>
      </c>
      <c r="K7" s="21">
        <f t="array" ref="K7">(112/14)*J7</f>
        <v>48</v>
      </c>
      <c r="L7" s="32"/>
      <c r="M7" s="33"/>
      <c r="N7" s="33"/>
      <c r="O7" s="33"/>
      <c r="P7" s="33"/>
      <c r="Q7" s="33"/>
      <c r="R7" s="33"/>
    </row>
    <row r="8" spans="1:18" ht="58.15" customHeight="1">
      <c r="A8" s="8" t="s">
        <v>28</v>
      </c>
      <c r="B8" s="8" t="s">
        <v>23</v>
      </c>
      <c r="C8" s="9">
        <v>17</v>
      </c>
      <c r="D8" s="8" t="s">
        <v>29</v>
      </c>
      <c r="E8" s="8" t="s">
        <v>30</v>
      </c>
      <c r="F8" s="8" t="s">
        <v>21</v>
      </c>
      <c r="G8" s="10"/>
      <c r="H8" s="18">
        <v>5</v>
      </c>
      <c r="I8" s="19">
        <v>4</v>
      </c>
      <c r="J8" s="20">
        <v>8</v>
      </c>
      <c r="K8" s="21">
        <f t="array" ref="K8">(112/14)*J8</f>
        <v>64</v>
      </c>
      <c r="L8" s="32"/>
      <c r="M8" s="33"/>
      <c r="N8" s="33"/>
      <c r="O8" s="33"/>
      <c r="P8" s="33"/>
      <c r="Q8" s="33"/>
      <c r="R8" s="33"/>
    </row>
    <row r="9" spans="1:18" ht="58.15" customHeight="1">
      <c r="A9" s="8" t="s">
        <v>31</v>
      </c>
      <c r="B9" s="8" t="s">
        <v>18</v>
      </c>
      <c r="C9" s="9">
        <v>10</v>
      </c>
      <c r="D9" s="8" t="s">
        <v>32</v>
      </c>
      <c r="E9" s="8" t="s">
        <v>33</v>
      </c>
      <c r="F9" s="8" t="s">
        <v>21</v>
      </c>
      <c r="G9" s="10"/>
      <c r="H9" s="18">
        <v>3</v>
      </c>
      <c r="I9" s="19">
        <v>2</v>
      </c>
      <c r="J9" s="20">
        <v>5</v>
      </c>
      <c r="K9" s="21">
        <f t="array" ref="K9">(116/14.5)*J9</f>
        <v>40</v>
      </c>
      <c r="L9" s="32"/>
      <c r="M9" s="33"/>
      <c r="N9" s="33"/>
      <c r="O9" s="33"/>
      <c r="P9" s="33"/>
      <c r="Q9" s="33"/>
      <c r="R9" s="33"/>
    </row>
    <row r="10" spans="1:18" ht="58.15" customHeight="1">
      <c r="A10" s="8" t="s">
        <v>31</v>
      </c>
      <c r="B10" s="8" t="s">
        <v>23</v>
      </c>
      <c r="C10" s="9">
        <v>27</v>
      </c>
      <c r="D10" s="8" t="s">
        <v>32</v>
      </c>
      <c r="E10" s="8" t="s">
        <v>33</v>
      </c>
      <c r="F10" s="8" t="s">
        <v>21</v>
      </c>
      <c r="G10" s="10"/>
      <c r="H10" s="18">
        <v>8</v>
      </c>
      <c r="I10" s="19">
        <v>7</v>
      </c>
      <c r="J10" s="20">
        <v>12</v>
      </c>
      <c r="K10" s="21">
        <f t="array" ref="K10">(116/14.5)*J10</f>
        <v>96</v>
      </c>
      <c r="L10" s="32"/>
      <c r="M10" s="33"/>
      <c r="N10" s="33"/>
      <c r="O10" s="33"/>
      <c r="P10" s="33"/>
      <c r="Q10" s="33"/>
      <c r="R10" s="33"/>
    </row>
    <row r="11" spans="1:18" ht="58.15" customHeight="1">
      <c r="A11" s="8" t="s">
        <v>31</v>
      </c>
      <c r="B11" s="8" t="s">
        <v>34</v>
      </c>
      <c r="C11" s="9">
        <v>12</v>
      </c>
      <c r="D11" s="8" t="s">
        <v>32</v>
      </c>
      <c r="E11" s="8" t="s">
        <v>33</v>
      </c>
      <c r="F11" s="8" t="s">
        <v>21</v>
      </c>
      <c r="G11" s="10"/>
      <c r="H11" s="18">
        <v>3</v>
      </c>
      <c r="I11" s="19">
        <v>3</v>
      </c>
      <c r="J11" s="20">
        <v>6</v>
      </c>
      <c r="K11" s="21">
        <f t="array" ref="K11">(116/14.5)*J11</f>
        <v>48</v>
      </c>
      <c r="L11" s="32"/>
      <c r="M11" s="33"/>
      <c r="N11" s="33"/>
      <c r="O11" s="33"/>
      <c r="P11" s="33"/>
      <c r="Q11" s="33"/>
      <c r="R11" s="33"/>
    </row>
    <row r="12" spans="1:18" ht="58.15" customHeight="1">
      <c r="A12" s="8" t="s">
        <v>35</v>
      </c>
      <c r="B12" s="8" t="s">
        <v>23</v>
      </c>
      <c r="C12" s="9">
        <v>5</v>
      </c>
      <c r="D12" s="8" t="s">
        <v>36</v>
      </c>
      <c r="E12" s="8" t="s">
        <v>37</v>
      </c>
      <c r="F12" s="8" t="s">
        <v>21</v>
      </c>
      <c r="G12" s="10"/>
      <c r="H12" s="18">
        <v>2</v>
      </c>
      <c r="I12" s="19">
        <v>1</v>
      </c>
      <c r="J12" s="20">
        <v>2</v>
      </c>
      <c r="K12" s="21">
        <f t="array" ref="K12">(128/16)*J12</f>
        <v>16</v>
      </c>
      <c r="L12" s="32"/>
      <c r="M12" s="33"/>
      <c r="N12" s="33"/>
      <c r="O12" s="33"/>
      <c r="P12" s="33"/>
      <c r="Q12" s="33"/>
      <c r="R12" s="33"/>
    </row>
    <row r="13" spans="1:18" ht="58.15" customHeight="1">
      <c r="A13" s="8" t="s">
        <v>35</v>
      </c>
      <c r="B13" s="8" t="s">
        <v>22</v>
      </c>
      <c r="C13" s="9">
        <v>8</v>
      </c>
      <c r="D13" s="8" t="s">
        <v>36</v>
      </c>
      <c r="E13" s="8" t="s">
        <v>37</v>
      </c>
      <c r="F13" s="8" t="s">
        <v>21</v>
      </c>
      <c r="G13" s="10"/>
      <c r="H13" s="18">
        <v>2</v>
      </c>
      <c r="I13" s="19">
        <v>2</v>
      </c>
      <c r="J13" s="20">
        <v>4</v>
      </c>
      <c r="K13" s="21">
        <f t="array" ref="K13">(128/16)*J13</f>
        <v>32</v>
      </c>
      <c r="L13" s="32"/>
      <c r="M13" s="33"/>
      <c r="N13" s="33"/>
      <c r="O13" s="33"/>
      <c r="P13" s="33"/>
      <c r="Q13" s="33"/>
      <c r="R13" s="33"/>
    </row>
    <row r="14" spans="1:18" ht="58.15" customHeight="1">
      <c r="A14" s="8" t="s">
        <v>35</v>
      </c>
      <c r="B14" s="8" t="s">
        <v>38</v>
      </c>
      <c r="C14" s="9">
        <v>6</v>
      </c>
      <c r="D14" s="8" t="s">
        <v>36</v>
      </c>
      <c r="E14" s="8" t="s">
        <v>37</v>
      </c>
      <c r="F14" s="8" t="s">
        <v>21</v>
      </c>
      <c r="G14" s="10"/>
      <c r="H14" s="18">
        <v>2</v>
      </c>
      <c r="I14" s="19">
        <v>1</v>
      </c>
      <c r="J14" s="20">
        <v>3</v>
      </c>
      <c r="K14" s="21">
        <f t="array" ref="K14">(128/16)*J14</f>
        <v>24</v>
      </c>
      <c r="L14" s="32"/>
      <c r="M14" s="33"/>
      <c r="N14" s="33"/>
      <c r="O14" s="33"/>
      <c r="P14" s="33"/>
      <c r="Q14" s="33"/>
      <c r="R14" s="33"/>
    </row>
    <row r="15" spans="1:18" ht="58.15" customHeight="1">
      <c r="A15" s="8" t="s">
        <v>39</v>
      </c>
      <c r="B15" s="8" t="s">
        <v>23</v>
      </c>
      <c r="C15" s="9">
        <v>8</v>
      </c>
      <c r="D15" s="8" t="s">
        <v>40</v>
      </c>
      <c r="E15" s="8" t="s">
        <v>41</v>
      </c>
      <c r="F15" s="8" t="s">
        <v>21</v>
      </c>
      <c r="G15" s="10"/>
      <c r="H15" s="18">
        <v>2</v>
      </c>
      <c r="I15" s="19">
        <v>2</v>
      </c>
      <c r="J15" s="20">
        <v>4</v>
      </c>
      <c r="K15" s="21">
        <f t="array" ref="K15">(156/19.5)*J15</f>
        <v>32</v>
      </c>
      <c r="L15" s="32"/>
      <c r="M15" s="33"/>
      <c r="N15" s="33"/>
      <c r="O15" s="33"/>
      <c r="P15" s="33"/>
      <c r="Q15" s="33"/>
      <c r="R15" s="33"/>
    </row>
    <row r="16" spans="1:18" ht="58.15" customHeight="1">
      <c r="A16" s="8" t="s">
        <v>42</v>
      </c>
      <c r="B16" s="8" t="s">
        <v>23</v>
      </c>
      <c r="C16" s="9">
        <v>10</v>
      </c>
      <c r="D16" s="8" t="s">
        <v>43</v>
      </c>
      <c r="E16" s="8" t="s">
        <v>44</v>
      </c>
      <c r="F16" s="8" t="s">
        <v>21</v>
      </c>
      <c r="G16" s="10"/>
      <c r="H16" s="18">
        <v>3</v>
      </c>
      <c r="I16" s="19">
        <v>2</v>
      </c>
      <c r="J16" s="20">
        <v>5</v>
      </c>
      <c r="K16" s="21">
        <f t="array" ref="K16">(144/18)*J16</f>
        <v>40</v>
      </c>
      <c r="L16" s="32"/>
      <c r="M16" s="33"/>
      <c r="N16" s="33"/>
      <c r="O16" s="33"/>
      <c r="P16" s="33"/>
      <c r="Q16" s="33"/>
      <c r="R16" s="33"/>
    </row>
    <row r="17" spans="1:18" ht="58.15" customHeight="1">
      <c r="A17" s="8" t="s">
        <v>45</v>
      </c>
      <c r="B17" s="8" t="s">
        <v>23</v>
      </c>
      <c r="C17" s="9">
        <v>20</v>
      </c>
      <c r="D17" s="8" t="s">
        <v>43</v>
      </c>
      <c r="E17" s="8" t="s">
        <v>44</v>
      </c>
      <c r="F17" s="8" t="s">
        <v>21</v>
      </c>
      <c r="G17" s="10"/>
      <c r="H17" s="18">
        <v>6</v>
      </c>
      <c r="I17" s="19">
        <v>5</v>
      </c>
      <c r="J17" s="20">
        <v>9</v>
      </c>
      <c r="K17" s="21">
        <f t="array" ref="K17">(144/18)*J17</f>
        <v>72</v>
      </c>
      <c r="L17" s="32"/>
      <c r="M17" s="33"/>
      <c r="N17" s="33"/>
      <c r="O17" s="33"/>
      <c r="P17" s="33"/>
      <c r="Q17" s="33"/>
      <c r="R17" s="33"/>
    </row>
    <row r="18" spans="1:18" ht="58.15" customHeight="1">
      <c r="A18" s="8" t="s">
        <v>46</v>
      </c>
      <c r="B18" s="8" t="s">
        <v>23</v>
      </c>
      <c r="C18" s="9">
        <v>15</v>
      </c>
      <c r="D18" s="8" t="s">
        <v>19</v>
      </c>
      <c r="E18" s="8" t="s">
        <v>20</v>
      </c>
      <c r="F18" s="8" t="s">
        <v>21</v>
      </c>
      <c r="G18" s="10"/>
      <c r="H18" s="18">
        <v>4</v>
      </c>
      <c r="I18" s="19">
        <v>4</v>
      </c>
      <c r="J18" s="20">
        <v>7</v>
      </c>
      <c r="K18" s="21">
        <f t="array" ref="K18">(132/16.5)*J18</f>
        <v>56</v>
      </c>
      <c r="L18" s="32"/>
      <c r="M18" s="33"/>
      <c r="N18" s="33"/>
      <c r="O18" s="33"/>
      <c r="P18" s="33"/>
      <c r="Q18" s="33"/>
      <c r="R18" s="33"/>
    </row>
    <row r="19" spans="1:18" ht="58.15" customHeight="1">
      <c r="A19" s="8" t="s">
        <v>47</v>
      </c>
      <c r="B19" s="8" t="s">
        <v>23</v>
      </c>
      <c r="C19" s="9">
        <v>56</v>
      </c>
      <c r="D19" s="8" t="s">
        <v>36</v>
      </c>
      <c r="E19" s="8" t="s">
        <v>37</v>
      </c>
      <c r="F19" s="8" t="s">
        <v>21</v>
      </c>
      <c r="G19" s="10"/>
      <c r="H19" s="18">
        <v>15</v>
      </c>
      <c r="I19" s="19">
        <v>15</v>
      </c>
      <c r="J19" s="20">
        <v>26</v>
      </c>
      <c r="K19" s="21">
        <f t="array" ref="K19">(128/16)*J19</f>
        <v>208</v>
      </c>
      <c r="L19" s="32"/>
      <c r="M19" s="33"/>
      <c r="N19" s="33"/>
      <c r="O19" s="33"/>
      <c r="P19" s="33"/>
      <c r="Q19" s="33"/>
      <c r="R19" s="33"/>
    </row>
    <row r="20" spans="1:18" ht="58.15" customHeight="1">
      <c r="A20" s="8" t="s">
        <v>47</v>
      </c>
      <c r="B20" s="8" t="s">
        <v>48</v>
      </c>
      <c r="C20" s="9">
        <v>29</v>
      </c>
      <c r="D20" s="8" t="s">
        <v>36</v>
      </c>
      <c r="E20" s="8" t="s">
        <v>37</v>
      </c>
      <c r="F20" s="8" t="s">
        <v>15</v>
      </c>
      <c r="G20" s="10"/>
      <c r="H20" s="18">
        <v>8</v>
      </c>
      <c r="I20" s="19">
        <v>8</v>
      </c>
      <c r="J20" s="20">
        <v>13</v>
      </c>
      <c r="K20" s="21">
        <f t="array" ref="K20">(128/16)*J20</f>
        <v>104</v>
      </c>
      <c r="L20" s="32"/>
      <c r="M20" s="33"/>
      <c r="N20" s="33"/>
      <c r="O20" s="33"/>
      <c r="P20" s="33"/>
      <c r="Q20" s="33"/>
      <c r="R20" s="33"/>
    </row>
    <row r="21" spans="1:18" ht="58.15" customHeight="1">
      <c r="A21" s="8" t="s">
        <v>49</v>
      </c>
      <c r="B21" s="8" t="s">
        <v>23</v>
      </c>
      <c r="C21" s="9">
        <v>14</v>
      </c>
      <c r="D21" s="8" t="s">
        <v>36</v>
      </c>
      <c r="E21" s="8" t="s">
        <v>37</v>
      </c>
      <c r="F21" s="8" t="s">
        <v>15</v>
      </c>
      <c r="G21" s="10"/>
      <c r="H21" s="18">
        <v>4</v>
      </c>
      <c r="I21" s="19">
        <v>4</v>
      </c>
      <c r="J21" s="20">
        <v>6</v>
      </c>
      <c r="K21" s="21">
        <f t="array" ref="K21">(128/16)*J21</f>
        <v>48</v>
      </c>
      <c r="L21" s="32"/>
      <c r="M21" s="33"/>
      <c r="N21" s="33"/>
      <c r="O21" s="33"/>
      <c r="P21" s="33"/>
      <c r="Q21" s="33"/>
      <c r="R21" s="33"/>
    </row>
    <row r="22" spans="1:18" ht="58.15" customHeight="1">
      <c r="A22" s="8" t="s">
        <v>49</v>
      </c>
      <c r="B22" s="8" t="s">
        <v>50</v>
      </c>
      <c r="C22" s="9">
        <v>7</v>
      </c>
      <c r="D22" s="8" t="s">
        <v>36</v>
      </c>
      <c r="E22" s="8" t="s">
        <v>37</v>
      </c>
      <c r="F22" s="8" t="s">
        <v>15</v>
      </c>
      <c r="G22" s="10"/>
      <c r="H22" s="18">
        <v>2</v>
      </c>
      <c r="I22" s="19">
        <v>2</v>
      </c>
      <c r="J22" s="20">
        <v>3</v>
      </c>
      <c r="K22" s="21">
        <f t="array" ref="K22">(128/16)*J22</f>
        <v>24</v>
      </c>
      <c r="L22" s="32"/>
      <c r="M22" s="33"/>
      <c r="N22" s="33"/>
      <c r="O22" s="33"/>
      <c r="P22" s="33"/>
      <c r="Q22" s="33"/>
      <c r="R22" s="33"/>
    </row>
    <row r="23" spans="1:18" ht="58.15" customHeight="1">
      <c r="A23" s="8" t="s">
        <v>51</v>
      </c>
      <c r="B23" s="8" t="s">
        <v>23</v>
      </c>
      <c r="C23" s="9">
        <v>22</v>
      </c>
      <c r="D23" s="8" t="s">
        <v>36</v>
      </c>
      <c r="E23" s="8" t="s">
        <v>37</v>
      </c>
      <c r="F23" s="8" t="s">
        <v>15</v>
      </c>
      <c r="G23" s="10"/>
      <c r="H23" s="18">
        <v>6</v>
      </c>
      <c r="I23" s="19">
        <v>6</v>
      </c>
      <c r="J23" s="20">
        <v>10</v>
      </c>
      <c r="K23" s="21">
        <f t="array" ref="K23">(128/16)*J23</f>
        <v>80</v>
      </c>
      <c r="L23" s="32"/>
      <c r="M23" s="33"/>
      <c r="N23" s="33"/>
      <c r="O23" s="33"/>
      <c r="P23" s="33"/>
      <c r="Q23" s="33"/>
      <c r="R23" s="33"/>
    </row>
    <row r="24" spans="1:18" ht="58.15" customHeight="1">
      <c r="A24" s="8" t="s">
        <v>52</v>
      </c>
      <c r="B24" s="8" t="s">
        <v>53</v>
      </c>
      <c r="C24" s="9">
        <v>1</v>
      </c>
      <c r="D24" s="8" t="s">
        <v>54</v>
      </c>
      <c r="E24" s="8" t="s">
        <v>55</v>
      </c>
      <c r="F24" s="8" t="s">
        <v>21</v>
      </c>
      <c r="G24" s="10"/>
      <c r="H24" s="18">
        <v>1</v>
      </c>
      <c r="I24" s="34"/>
      <c r="J24" s="35"/>
      <c r="K24" s="21">
        <f t="array" ref="K24">(159.2/19.9)*J24</f>
        <v>0</v>
      </c>
      <c r="L24" s="32"/>
      <c r="M24" s="33"/>
      <c r="N24" s="33"/>
      <c r="O24" s="33"/>
      <c r="P24" s="33"/>
      <c r="Q24" s="33"/>
      <c r="R24" s="33"/>
    </row>
    <row r="25" spans="1:18" ht="58.15" customHeight="1">
      <c r="A25" s="8" t="s">
        <v>56</v>
      </c>
      <c r="B25" s="8" t="s">
        <v>23</v>
      </c>
      <c r="C25" s="9">
        <v>3</v>
      </c>
      <c r="D25" s="8" t="s">
        <v>54</v>
      </c>
      <c r="E25" s="8" t="s">
        <v>55</v>
      </c>
      <c r="F25" s="8" t="s">
        <v>21</v>
      </c>
      <c r="G25" s="10"/>
      <c r="H25" s="18">
        <v>1</v>
      </c>
      <c r="I25" s="19">
        <v>1</v>
      </c>
      <c r="J25" s="20">
        <v>1</v>
      </c>
      <c r="K25" s="21">
        <f t="array" ref="K25">(159.2/19.9)*J25</f>
        <v>8</v>
      </c>
      <c r="L25" s="32"/>
      <c r="M25" s="33"/>
      <c r="N25" s="33"/>
      <c r="O25" s="33"/>
      <c r="P25" s="33"/>
      <c r="Q25" s="33"/>
      <c r="R25" s="33"/>
    </row>
    <row r="26" spans="1:18" ht="58.15" customHeight="1">
      <c r="A26" s="8" t="s">
        <v>56</v>
      </c>
      <c r="B26" s="8" t="s">
        <v>53</v>
      </c>
      <c r="C26" s="9">
        <v>7</v>
      </c>
      <c r="D26" s="8" t="s">
        <v>54</v>
      </c>
      <c r="E26" s="8" t="s">
        <v>55</v>
      </c>
      <c r="F26" s="8" t="s">
        <v>21</v>
      </c>
      <c r="G26" s="10"/>
      <c r="H26" s="18">
        <v>2</v>
      </c>
      <c r="I26" s="19">
        <v>2</v>
      </c>
      <c r="J26" s="20">
        <v>3</v>
      </c>
      <c r="K26" s="21">
        <f t="array" ref="K26">(159.2/19.9)*J26</f>
        <v>24</v>
      </c>
      <c r="L26" s="32"/>
      <c r="M26" s="33"/>
      <c r="N26" s="33"/>
      <c r="O26" s="33"/>
      <c r="P26" s="33"/>
      <c r="Q26" s="33"/>
      <c r="R26" s="33"/>
    </row>
    <row r="27" spans="1:18" ht="58.15" customHeight="1">
      <c r="A27" s="8" t="s">
        <v>57</v>
      </c>
      <c r="B27" s="8" t="s">
        <v>23</v>
      </c>
      <c r="C27" s="9">
        <v>15</v>
      </c>
      <c r="D27" s="8" t="s">
        <v>19</v>
      </c>
      <c r="E27" s="8" t="s">
        <v>20</v>
      </c>
      <c r="F27" s="8" t="s">
        <v>21</v>
      </c>
      <c r="G27" s="10"/>
      <c r="H27" s="18">
        <v>4</v>
      </c>
      <c r="I27" s="19">
        <v>4</v>
      </c>
      <c r="J27" s="20">
        <v>7</v>
      </c>
      <c r="K27" s="21">
        <f t="array" ref="K27">(132/16.5)*J27</f>
        <v>56</v>
      </c>
      <c r="L27" s="32"/>
      <c r="M27" s="33"/>
      <c r="N27" s="33"/>
      <c r="O27" s="33"/>
      <c r="P27" s="33"/>
      <c r="Q27" s="33"/>
      <c r="R27" s="33"/>
    </row>
    <row r="28" spans="1:18" ht="58.15" customHeight="1">
      <c r="A28" s="8" t="s">
        <v>57</v>
      </c>
      <c r="B28" s="8" t="s">
        <v>22</v>
      </c>
      <c r="C28" s="9">
        <v>7</v>
      </c>
      <c r="D28" s="8" t="s">
        <v>19</v>
      </c>
      <c r="E28" s="8" t="s">
        <v>20</v>
      </c>
      <c r="F28" s="8" t="s">
        <v>21</v>
      </c>
      <c r="G28" s="10"/>
      <c r="H28" s="18">
        <v>2</v>
      </c>
      <c r="I28" s="19">
        <v>2</v>
      </c>
      <c r="J28" s="20">
        <v>3</v>
      </c>
      <c r="K28" s="21">
        <f t="array" ref="K28">(132/16.5)*J28</f>
        <v>24</v>
      </c>
      <c r="L28" s="32"/>
      <c r="M28" s="33"/>
      <c r="N28" s="33"/>
      <c r="O28" s="33"/>
      <c r="P28" s="33"/>
      <c r="Q28" s="33"/>
      <c r="R28" s="33"/>
    </row>
    <row r="29" spans="1:18" ht="58.15" customHeight="1">
      <c r="A29" s="8" t="s">
        <v>58</v>
      </c>
      <c r="B29" s="8" t="s">
        <v>23</v>
      </c>
      <c r="C29" s="9">
        <v>14</v>
      </c>
      <c r="D29" s="8" t="s">
        <v>43</v>
      </c>
      <c r="E29" s="8" t="s">
        <v>44</v>
      </c>
      <c r="F29" s="8" t="s">
        <v>21</v>
      </c>
      <c r="G29" s="10"/>
      <c r="H29" s="18">
        <v>4</v>
      </c>
      <c r="I29" s="19">
        <v>4</v>
      </c>
      <c r="J29" s="20">
        <v>6</v>
      </c>
      <c r="K29" s="21">
        <f t="array" ref="K29">(144/18)*J29</f>
        <v>48</v>
      </c>
      <c r="L29" s="32"/>
      <c r="M29" s="33"/>
      <c r="N29" s="33"/>
      <c r="O29" s="33"/>
      <c r="P29" s="33"/>
      <c r="Q29" s="33"/>
      <c r="R29" s="33"/>
    </row>
    <row r="30" spans="1:18" ht="58.15" customHeight="1">
      <c r="A30" s="8" t="s">
        <v>59</v>
      </c>
      <c r="B30" s="8" t="s">
        <v>23</v>
      </c>
      <c r="C30" s="9">
        <v>11</v>
      </c>
      <c r="D30" s="8" t="s">
        <v>19</v>
      </c>
      <c r="E30" s="8" t="s">
        <v>20</v>
      </c>
      <c r="F30" s="8" t="s">
        <v>21</v>
      </c>
      <c r="G30" s="10"/>
      <c r="H30" s="18">
        <v>3</v>
      </c>
      <c r="I30" s="19">
        <v>3</v>
      </c>
      <c r="J30" s="20">
        <v>5</v>
      </c>
      <c r="K30" s="21">
        <f t="array" ref="K30">(132/16.5)*J30</f>
        <v>40</v>
      </c>
      <c r="L30" s="32"/>
      <c r="M30" s="33"/>
      <c r="N30" s="33"/>
      <c r="O30" s="33"/>
      <c r="P30" s="33"/>
      <c r="Q30" s="33"/>
      <c r="R30" s="33"/>
    </row>
    <row r="31" spans="1:18" ht="58.15" customHeight="1">
      <c r="A31" s="8" t="s">
        <v>60</v>
      </c>
      <c r="B31" s="8" t="s">
        <v>61</v>
      </c>
      <c r="C31" s="9">
        <v>10</v>
      </c>
      <c r="D31" s="8" t="s">
        <v>62</v>
      </c>
      <c r="E31" s="8" t="s">
        <v>63</v>
      </c>
      <c r="F31" s="8" t="s">
        <v>15</v>
      </c>
      <c r="G31" s="10"/>
      <c r="H31" s="18">
        <v>3</v>
      </c>
      <c r="I31" s="19">
        <v>3</v>
      </c>
      <c r="J31" s="20">
        <v>4</v>
      </c>
      <c r="K31" s="21">
        <f t="array" ref="K31">(136/17)*J31</f>
        <v>32</v>
      </c>
      <c r="L31" s="32"/>
      <c r="M31" s="33"/>
      <c r="N31" s="33"/>
      <c r="O31" s="33"/>
      <c r="P31" s="33"/>
      <c r="Q31" s="33"/>
      <c r="R31" s="33"/>
    </row>
    <row r="32" spans="1:18" ht="58.15" customHeight="1">
      <c r="A32" s="8" t="s">
        <v>60</v>
      </c>
      <c r="B32" s="8" t="s">
        <v>64</v>
      </c>
      <c r="C32" s="9">
        <v>22</v>
      </c>
      <c r="D32" s="8" t="s">
        <v>62</v>
      </c>
      <c r="E32" s="8" t="s">
        <v>63</v>
      </c>
      <c r="F32" s="8" t="s">
        <v>15</v>
      </c>
      <c r="G32" s="10"/>
      <c r="H32" s="18">
        <v>6</v>
      </c>
      <c r="I32" s="19">
        <v>6</v>
      </c>
      <c r="J32" s="20">
        <v>10</v>
      </c>
      <c r="K32" s="21">
        <f t="array" ref="K32">(136/17)*J32</f>
        <v>80</v>
      </c>
      <c r="L32" s="32"/>
      <c r="M32" s="33"/>
      <c r="N32" s="33"/>
      <c r="O32" s="33"/>
      <c r="P32" s="33"/>
      <c r="Q32" s="33"/>
      <c r="R32" s="33"/>
    </row>
    <row r="33" spans="1:18" ht="58.15" customHeight="1">
      <c r="A33" s="8" t="s">
        <v>65</v>
      </c>
      <c r="B33" s="8" t="s">
        <v>23</v>
      </c>
      <c r="C33" s="9">
        <v>5</v>
      </c>
      <c r="D33" s="8" t="s">
        <v>19</v>
      </c>
      <c r="E33" s="8" t="s">
        <v>20</v>
      </c>
      <c r="F33" s="8" t="s">
        <v>21</v>
      </c>
      <c r="G33" s="10"/>
      <c r="H33" s="18">
        <v>1</v>
      </c>
      <c r="I33" s="19">
        <v>1</v>
      </c>
      <c r="J33" s="20">
        <v>3</v>
      </c>
      <c r="K33" s="21">
        <f t="array" ref="K33">(132/16.5)*J33</f>
        <v>24</v>
      </c>
      <c r="L33" s="32"/>
      <c r="M33" s="33"/>
      <c r="N33" s="33"/>
      <c r="O33" s="33"/>
      <c r="P33" s="33"/>
      <c r="Q33" s="33"/>
      <c r="R33" s="33"/>
    </row>
    <row r="34" spans="1:18" ht="58.15" customHeight="1">
      <c r="A34" s="8" t="s">
        <v>66</v>
      </c>
      <c r="B34" s="8" t="s">
        <v>23</v>
      </c>
      <c r="C34" s="9">
        <v>8</v>
      </c>
      <c r="D34" s="8" t="s">
        <v>40</v>
      </c>
      <c r="E34" s="8" t="s">
        <v>41</v>
      </c>
      <c r="F34" s="8" t="s">
        <v>21</v>
      </c>
      <c r="G34" s="10"/>
      <c r="H34" s="18">
        <v>2</v>
      </c>
      <c r="I34" s="19">
        <v>2</v>
      </c>
      <c r="J34" s="20">
        <v>4</v>
      </c>
      <c r="K34" s="21">
        <f t="array" ref="K34">(156/19.5)*J34</f>
        <v>32</v>
      </c>
      <c r="L34" s="32"/>
      <c r="M34" s="33"/>
      <c r="N34" s="33"/>
      <c r="O34" s="33"/>
      <c r="P34" s="33"/>
      <c r="Q34" s="33"/>
      <c r="R34" s="33"/>
    </row>
    <row r="35" spans="1:18" ht="58.15" customHeight="1">
      <c r="A35" s="8" t="s">
        <v>67</v>
      </c>
      <c r="B35" s="8" t="s">
        <v>23</v>
      </c>
      <c r="C35" s="9">
        <v>21</v>
      </c>
      <c r="D35" s="8" t="s">
        <v>36</v>
      </c>
      <c r="E35" s="8" t="s">
        <v>37</v>
      </c>
      <c r="F35" s="8" t="s">
        <v>15</v>
      </c>
      <c r="G35" s="10"/>
      <c r="H35" s="18">
        <v>6</v>
      </c>
      <c r="I35" s="19">
        <v>6</v>
      </c>
      <c r="J35" s="20">
        <v>9</v>
      </c>
      <c r="K35" s="21">
        <f t="array" ref="K35">(128/16)*J35</f>
        <v>72</v>
      </c>
      <c r="L35" s="32"/>
      <c r="M35" s="33"/>
      <c r="N35" s="33"/>
      <c r="O35" s="33"/>
      <c r="P35" s="33"/>
      <c r="Q35" s="33"/>
      <c r="R35" s="33"/>
    </row>
    <row r="36" spans="1:18" ht="58.15" customHeight="1">
      <c r="A36" s="8" t="s">
        <v>67</v>
      </c>
      <c r="B36" s="8" t="s">
        <v>50</v>
      </c>
      <c r="C36" s="9">
        <v>17</v>
      </c>
      <c r="D36" s="8" t="s">
        <v>36</v>
      </c>
      <c r="E36" s="8" t="s">
        <v>37</v>
      </c>
      <c r="F36" s="8" t="s">
        <v>15</v>
      </c>
      <c r="G36" s="10"/>
      <c r="H36" s="18">
        <v>5</v>
      </c>
      <c r="I36" s="19">
        <v>5</v>
      </c>
      <c r="J36" s="20">
        <v>7</v>
      </c>
      <c r="K36" s="21">
        <f t="array" ref="K36">(128/16)*J36</f>
        <v>56</v>
      </c>
      <c r="L36" s="32"/>
      <c r="M36" s="33"/>
      <c r="N36" s="33"/>
      <c r="O36" s="33"/>
      <c r="P36" s="33"/>
      <c r="Q36" s="33"/>
      <c r="R36" s="33"/>
    </row>
    <row r="37" spans="1:18" ht="58.15" customHeight="1">
      <c r="A37" s="8" t="s">
        <v>68</v>
      </c>
      <c r="B37" s="8" t="s">
        <v>50</v>
      </c>
      <c r="C37" s="9">
        <v>18</v>
      </c>
      <c r="D37" s="8" t="s">
        <v>62</v>
      </c>
      <c r="E37" s="8" t="s">
        <v>63</v>
      </c>
      <c r="F37" s="8" t="s">
        <v>15</v>
      </c>
      <c r="G37" s="10"/>
      <c r="H37" s="18">
        <v>5</v>
      </c>
      <c r="I37" s="19">
        <v>5</v>
      </c>
      <c r="J37" s="20">
        <v>8</v>
      </c>
      <c r="K37" s="21">
        <f t="array" ref="K37">(136/17)*J37</f>
        <v>64</v>
      </c>
      <c r="L37" s="32"/>
      <c r="M37" s="33"/>
      <c r="N37" s="33"/>
      <c r="O37" s="33"/>
      <c r="P37" s="33"/>
      <c r="Q37" s="33"/>
      <c r="R37" s="33"/>
    </row>
    <row r="38" spans="1:18" ht="58.15" customHeight="1">
      <c r="A38" s="8" t="s">
        <v>69</v>
      </c>
      <c r="B38" s="8" t="s">
        <v>50</v>
      </c>
      <c r="C38" s="9">
        <v>18</v>
      </c>
      <c r="D38" s="8" t="s">
        <v>62</v>
      </c>
      <c r="E38" s="8" t="s">
        <v>63</v>
      </c>
      <c r="F38" s="8" t="s">
        <v>15</v>
      </c>
      <c r="G38" s="10"/>
      <c r="H38" s="18">
        <v>5</v>
      </c>
      <c r="I38" s="19">
        <v>5</v>
      </c>
      <c r="J38" s="20">
        <v>8</v>
      </c>
      <c r="K38" s="21">
        <f t="array" ref="K38">(136/17)*J38</f>
        <v>64</v>
      </c>
      <c r="L38" s="32"/>
      <c r="M38" s="33"/>
      <c r="N38" s="33"/>
      <c r="O38" s="33"/>
      <c r="P38" s="33"/>
      <c r="Q38" s="33"/>
      <c r="R38" s="33"/>
    </row>
    <row r="39" spans="1:18" ht="58.15" customHeight="1">
      <c r="A39" s="8" t="s">
        <v>70</v>
      </c>
      <c r="B39" s="8" t="s">
        <v>23</v>
      </c>
      <c r="C39" s="9">
        <v>11</v>
      </c>
      <c r="D39" s="8" t="s">
        <v>71</v>
      </c>
      <c r="E39" s="8" t="s">
        <v>72</v>
      </c>
      <c r="F39" s="8" t="s">
        <v>21</v>
      </c>
      <c r="G39" s="10"/>
      <c r="H39" s="18">
        <v>3</v>
      </c>
      <c r="I39" s="19">
        <v>3</v>
      </c>
      <c r="J39" s="20">
        <v>5</v>
      </c>
      <c r="K39" s="21">
        <f t="array" ref="K39">(151.2/18.9)*J39</f>
        <v>40</v>
      </c>
      <c r="L39" s="32"/>
      <c r="M39" s="33"/>
      <c r="N39" s="33"/>
      <c r="O39" s="33"/>
      <c r="P39" s="33"/>
      <c r="Q39" s="33"/>
      <c r="R39" s="33"/>
    </row>
    <row r="40" spans="1:18" ht="58.15" customHeight="1">
      <c r="A40" s="8" t="s">
        <v>73</v>
      </c>
      <c r="B40" s="8" t="s">
        <v>23</v>
      </c>
      <c r="C40" s="9">
        <v>8</v>
      </c>
      <c r="D40" s="8" t="s">
        <v>19</v>
      </c>
      <c r="E40" s="8" t="s">
        <v>20</v>
      </c>
      <c r="F40" s="8" t="s">
        <v>21</v>
      </c>
      <c r="G40" s="10"/>
      <c r="H40" s="18">
        <v>2</v>
      </c>
      <c r="I40" s="19">
        <v>2</v>
      </c>
      <c r="J40" s="20">
        <v>4</v>
      </c>
      <c r="K40" s="21">
        <f t="array" ref="K40">(132/16.5)*J40</f>
        <v>32</v>
      </c>
      <c r="L40" s="32"/>
      <c r="M40" s="33"/>
      <c r="N40" s="33"/>
      <c r="O40" s="33"/>
      <c r="P40" s="33"/>
      <c r="Q40" s="33"/>
      <c r="R40" s="33"/>
    </row>
    <row r="41" spans="1:18" ht="58.15" customHeight="1">
      <c r="A41" s="8" t="s">
        <v>73</v>
      </c>
      <c r="B41" s="8" t="s">
        <v>22</v>
      </c>
      <c r="C41" s="9">
        <v>23</v>
      </c>
      <c r="D41" s="8" t="s">
        <v>19</v>
      </c>
      <c r="E41" s="8" t="s">
        <v>20</v>
      </c>
      <c r="F41" s="8" t="s">
        <v>21</v>
      </c>
      <c r="G41" s="10"/>
      <c r="H41" s="18">
        <v>6</v>
      </c>
      <c r="I41" s="19">
        <v>6</v>
      </c>
      <c r="J41" s="20">
        <v>11</v>
      </c>
      <c r="K41" s="21">
        <f t="array" ref="K41">(132/16.5)*J41</f>
        <v>88</v>
      </c>
      <c r="L41" s="32"/>
      <c r="M41" s="33"/>
      <c r="N41" s="33"/>
      <c r="O41" s="33"/>
      <c r="P41" s="33"/>
      <c r="Q41" s="33"/>
      <c r="R41" s="33"/>
    </row>
    <row r="42" spans="1:18" ht="58.15" customHeight="1">
      <c r="A42" s="8" t="s">
        <v>74</v>
      </c>
      <c r="B42" s="8" t="s">
        <v>50</v>
      </c>
      <c r="C42" s="9">
        <v>11</v>
      </c>
      <c r="D42" s="8" t="s">
        <v>54</v>
      </c>
      <c r="E42" s="8" t="s">
        <v>55</v>
      </c>
      <c r="F42" s="8" t="s">
        <v>21</v>
      </c>
      <c r="G42" s="10"/>
      <c r="H42" s="18">
        <v>3</v>
      </c>
      <c r="I42" s="19">
        <v>3</v>
      </c>
      <c r="J42" s="20">
        <v>5</v>
      </c>
      <c r="K42" s="21">
        <f t="array" ref="K42">(159.2/19.9)*J42</f>
        <v>40</v>
      </c>
      <c r="L42" s="32"/>
      <c r="M42" s="33"/>
      <c r="N42" s="33"/>
      <c r="O42" s="33"/>
      <c r="P42" s="33"/>
      <c r="Q42" s="33"/>
      <c r="R42" s="33"/>
    </row>
    <row r="43" spans="1:18" ht="58.15" customHeight="1">
      <c r="A43" s="8" t="s">
        <v>74</v>
      </c>
      <c r="B43" s="8" t="s">
        <v>18</v>
      </c>
      <c r="C43" s="9">
        <v>20</v>
      </c>
      <c r="D43" s="8" t="s">
        <v>54</v>
      </c>
      <c r="E43" s="8" t="s">
        <v>55</v>
      </c>
      <c r="F43" s="8" t="s">
        <v>21</v>
      </c>
      <c r="G43" s="10"/>
      <c r="H43" s="18">
        <v>6</v>
      </c>
      <c r="I43" s="19">
        <v>5</v>
      </c>
      <c r="J43" s="20">
        <v>9</v>
      </c>
      <c r="K43" s="21">
        <f t="array" ref="K43">(159.2/19.9)*J43</f>
        <v>72</v>
      </c>
      <c r="L43" s="32"/>
      <c r="M43" s="33"/>
      <c r="N43" s="33"/>
      <c r="O43" s="33"/>
      <c r="P43" s="33"/>
      <c r="Q43" s="33"/>
      <c r="R43" s="33"/>
    </row>
    <row r="44" spans="1:18" ht="58.15" customHeight="1">
      <c r="A44" s="8" t="s">
        <v>75</v>
      </c>
      <c r="B44" s="8" t="s">
        <v>23</v>
      </c>
      <c r="C44" s="9">
        <v>31</v>
      </c>
      <c r="D44" s="8" t="s">
        <v>76</v>
      </c>
      <c r="E44" s="8" t="s">
        <v>77</v>
      </c>
      <c r="F44" s="8" t="s">
        <v>21</v>
      </c>
      <c r="G44" s="10"/>
      <c r="H44" s="18">
        <v>9</v>
      </c>
      <c r="I44" s="19">
        <v>8</v>
      </c>
      <c r="J44" s="20">
        <v>14</v>
      </c>
      <c r="K44" s="21">
        <f t="array" ref="K44">(119.2/14.9)*J44</f>
        <v>112</v>
      </c>
      <c r="L44" s="32"/>
      <c r="M44" s="33"/>
      <c r="N44" s="33"/>
      <c r="O44" s="33"/>
      <c r="P44" s="33"/>
      <c r="Q44" s="33"/>
      <c r="R44" s="33"/>
    </row>
    <row r="45" spans="1:18" ht="58.15" customHeight="1">
      <c r="A45" s="8" t="s">
        <v>75</v>
      </c>
      <c r="B45" s="8" t="s">
        <v>18</v>
      </c>
      <c r="C45" s="9">
        <v>32</v>
      </c>
      <c r="D45" s="8" t="s">
        <v>76</v>
      </c>
      <c r="E45" s="8" t="s">
        <v>77</v>
      </c>
      <c r="F45" s="8" t="s">
        <v>21</v>
      </c>
      <c r="G45" s="10"/>
      <c r="H45" s="18">
        <v>9</v>
      </c>
      <c r="I45" s="19">
        <v>9</v>
      </c>
      <c r="J45" s="20">
        <v>14</v>
      </c>
      <c r="K45" s="21">
        <f t="array" ref="K45">(119.2/14.9)*J45</f>
        <v>112</v>
      </c>
      <c r="L45" s="32"/>
      <c r="M45" s="33"/>
      <c r="N45" s="33"/>
      <c r="O45" s="33"/>
      <c r="P45" s="33"/>
      <c r="Q45" s="33"/>
      <c r="R45" s="33"/>
    </row>
    <row r="46" spans="1:18" ht="58.15" customHeight="1">
      <c r="A46" s="8" t="s">
        <v>78</v>
      </c>
      <c r="B46" s="8" t="s">
        <v>18</v>
      </c>
      <c r="C46" s="9">
        <v>19</v>
      </c>
      <c r="D46" s="8" t="s">
        <v>54</v>
      </c>
      <c r="E46" s="8" t="s">
        <v>55</v>
      </c>
      <c r="F46" s="8" t="s">
        <v>21</v>
      </c>
      <c r="G46" s="10"/>
      <c r="H46" s="18">
        <v>5</v>
      </c>
      <c r="I46" s="19">
        <v>5</v>
      </c>
      <c r="J46" s="20">
        <v>9</v>
      </c>
      <c r="K46" s="21">
        <f t="array" ref="K46">(159.2/19.9)*J46</f>
        <v>72</v>
      </c>
      <c r="L46" s="32"/>
      <c r="M46" s="33"/>
      <c r="N46" s="33"/>
      <c r="O46" s="33"/>
      <c r="P46" s="33"/>
      <c r="Q46" s="33"/>
      <c r="R46" s="33"/>
    </row>
    <row r="47" spans="1:18" ht="58.15" customHeight="1">
      <c r="A47" s="8" t="s">
        <v>79</v>
      </c>
      <c r="B47" s="8" t="s">
        <v>18</v>
      </c>
      <c r="C47" s="9">
        <v>26</v>
      </c>
      <c r="D47" s="8" t="s">
        <v>71</v>
      </c>
      <c r="E47" s="8" t="s">
        <v>72</v>
      </c>
      <c r="F47" s="8" t="s">
        <v>21</v>
      </c>
      <c r="G47" s="10"/>
      <c r="H47" s="18">
        <v>7</v>
      </c>
      <c r="I47" s="19">
        <v>7</v>
      </c>
      <c r="J47" s="20">
        <v>12</v>
      </c>
      <c r="K47" s="21">
        <f t="array" ref="K47">(151.2/18.9)*J47</f>
        <v>96</v>
      </c>
      <c r="L47" s="32"/>
      <c r="M47" s="33"/>
      <c r="N47" s="33"/>
      <c r="O47" s="33"/>
      <c r="P47" s="33"/>
      <c r="Q47" s="33"/>
      <c r="R47" s="33"/>
    </row>
    <row r="48" spans="1:18" ht="58.15" customHeight="1">
      <c r="A48" s="8" t="s">
        <v>80</v>
      </c>
      <c r="B48" s="8" t="s">
        <v>18</v>
      </c>
      <c r="C48" s="9">
        <v>8</v>
      </c>
      <c r="D48" s="8" t="s">
        <v>81</v>
      </c>
      <c r="E48" s="8" t="s">
        <v>82</v>
      </c>
      <c r="F48" s="8" t="s">
        <v>21</v>
      </c>
      <c r="G48" s="10"/>
      <c r="H48" s="18">
        <v>2</v>
      </c>
      <c r="I48" s="19">
        <v>2</v>
      </c>
      <c r="J48" s="20">
        <v>4</v>
      </c>
      <c r="K48" s="21">
        <f t="array" ref="K48">(143.2/17.9)*J48</f>
        <v>32</v>
      </c>
      <c r="L48" s="32"/>
      <c r="M48" s="33"/>
      <c r="N48" s="33"/>
      <c r="O48" s="33"/>
      <c r="P48" s="33"/>
      <c r="Q48" s="33"/>
      <c r="R48" s="33"/>
    </row>
    <row r="49" spans="1:18" ht="58.15" customHeight="1">
      <c r="A49" s="8" t="s">
        <v>83</v>
      </c>
      <c r="B49" s="8" t="s">
        <v>23</v>
      </c>
      <c r="C49" s="9">
        <v>27</v>
      </c>
      <c r="D49" s="8" t="s">
        <v>81</v>
      </c>
      <c r="E49" s="8" t="s">
        <v>82</v>
      </c>
      <c r="F49" s="8" t="s">
        <v>21</v>
      </c>
      <c r="G49" s="10"/>
      <c r="H49" s="18">
        <v>8</v>
      </c>
      <c r="I49" s="19">
        <v>7</v>
      </c>
      <c r="J49" s="20">
        <v>12</v>
      </c>
      <c r="K49" s="21">
        <f t="array" ref="K49">(143.2/17.9)*J49</f>
        <v>96</v>
      </c>
      <c r="L49" s="32"/>
      <c r="M49" s="33"/>
      <c r="N49" s="33"/>
      <c r="O49" s="33"/>
      <c r="P49" s="33"/>
      <c r="Q49" s="33"/>
      <c r="R49" s="33"/>
    </row>
    <row r="50" spans="1:18" ht="58.15" customHeight="1">
      <c r="A50" s="8" t="s">
        <v>84</v>
      </c>
      <c r="B50" s="8" t="s">
        <v>48</v>
      </c>
      <c r="C50" s="9">
        <v>51</v>
      </c>
      <c r="D50" s="8" t="s">
        <v>32</v>
      </c>
      <c r="E50" s="8" t="s">
        <v>33</v>
      </c>
      <c r="F50" s="8" t="s">
        <v>15</v>
      </c>
      <c r="G50" s="10"/>
      <c r="H50" s="18">
        <v>14</v>
      </c>
      <c r="I50" s="19">
        <v>14</v>
      </c>
      <c r="J50" s="20">
        <v>23</v>
      </c>
      <c r="K50" s="21">
        <f t="array" ref="K50">(116/14.5)*J50</f>
        <v>184</v>
      </c>
      <c r="L50" s="32"/>
      <c r="M50" s="33"/>
      <c r="N50" s="33"/>
      <c r="O50" s="33"/>
      <c r="P50" s="33"/>
      <c r="Q50" s="33"/>
      <c r="R50" s="33"/>
    </row>
    <row r="51" spans="1:18" ht="58.15" customHeight="1">
      <c r="A51" s="8" t="s">
        <v>84</v>
      </c>
      <c r="B51" s="8" t="s">
        <v>23</v>
      </c>
      <c r="C51" s="9">
        <v>41</v>
      </c>
      <c r="D51" s="8" t="s">
        <v>32</v>
      </c>
      <c r="E51" s="8" t="s">
        <v>33</v>
      </c>
      <c r="F51" s="8" t="s">
        <v>15</v>
      </c>
      <c r="G51" s="10"/>
      <c r="H51" s="18">
        <v>11</v>
      </c>
      <c r="I51" s="19">
        <v>11</v>
      </c>
      <c r="J51" s="20">
        <v>19</v>
      </c>
      <c r="K51" s="21">
        <f t="array" ref="K51">(116/14.5)*J51</f>
        <v>152</v>
      </c>
      <c r="L51" s="32"/>
      <c r="M51" s="33"/>
      <c r="N51" s="33"/>
      <c r="O51" s="33"/>
      <c r="P51" s="33"/>
      <c r="Q51" s="33"/>
      <c r="R51" s="33"/>
    </row>
    <row r="52" spans="1:18" ht="58.15" customHeight="1">
      <c r="A52" s="8" t="s">
        <v>85</v>
      </c>
      <c r="B52" s="8" t="s">
        <v>48</v>
      </c>
      <c r="C52" s="9">
        <v>42</v>
      </c>
      <c r="D52" s="8" t="s">
        <v>19</v>
      </c>
      <c r="E52" s="8" t="s">
        <v>20</v>
      </c>
      <c r="F52" s="8" t="s">
        <v>15</v>
      </c>
      <c r="G52" s="10"/>
      <c r="H52" s="18">
        <v>12</v>
      </c>
      <c r="I52" s="19">
        <v>11</v>
      </c>
      <c r="J52" s="20">
        <v>19</v>
      </c>
      <c r="K52" s="21">
        <f t="array" ref="K52">(132/16.5)*J52</f>
        <v>152</v>
      </c>
      <c r="L52" s="32"/>
      <c r="M52" s="33"/>
      <c r="N52" s="33"/>
      <c r="O52" s="33"/>
      <c r="P52" s="33"/>
      <c r="Q52" s="33"/>
      <c r="R52" s="33"/>
    </row>
    <row r="53" spans="1:18" ht="58.15" customHeight="1">
      <c r="A53" s="8" t="s">
        <v>85</v>
      </c>
      <c r="B53" s="8" t="s">
        <v>23</v>
      </c>
      <c r="C53" s="9">
        <v>22</v>
      </c>
      <c r="D53" s="8" t="s">
        <v>19</v>
      </c>
      <c r="E53" s="8" t="s">
        <v>20</v>
      </c>
      <c r="F53" s="8" t="s">
        <v>15</v>
      </c>
      <c r="G53" s="10"/>
      <c r="H53" s="18">
        <v>6</v>
      </c>
      <c r="I53" s="19">
        <v>6</v>
      </c>
      <c r="J53" s="20">
        <v>10</v>
      </c>
      <c r="K53" s="21">
        <f t="array" ref="K53">(132/16.5)*J53</f>
        <v>80</v>
      </c>
      <c r="L53" s="32"/>
      <c r="M53" s="33"/>
      <c r="N53" s="33"/>
      <c r="O53" s="33"/>
      <c r="P53" s="33"/>
      <c r="Q53" s="33"/>
      <c r="R53" s="33"/>
    </row>
    <row r="54" spans="1:18" ht="58.15" customHeight="1">
      <c r="A54" s="8" t="s">
        <v>86</v>
      </c>
      <c r="B54" s="8" t="s">
        <v>18</v>
      </c>
      <c r="C54" s="9">
        <v>5</v>
      </c>
      <c r="D54" s="8" t="s">
        <v>87</v>
      </c>
      <c r="E54" s="8" t="s">
        <v>88</v>
      </c>
      <c r="F54" s="8" t="s">
        <v>21</v>
      </c>
      <c r="G54" s="10"/>
      <c r="H54" s="18">
        <v>1</v>
      </c>
      <c r="I54" s="19">
        <v>1</v>
      </c>
      <c r="J54" s="20">
        <v>3</v>
      </c>
      <c r="K54" s="21">
        <f t="array" ref="K54">(140/17.5)*J54</f>
        <v>24</v>
      </c>
      <c r="L54" s="32"/>
      <c r="M54" s="33"/>
      <c r="N54" s="33"/>
      <c r="O54" s="33"/>
      <c r="P54" s="33"/>
      <c r="Q54" s="33"/>
      <c r="R54" s="33"/>
    </row>
    <row r="55" spans="1:18" ht="58.15" customHeight="1">
      <c r="A55" s="8" t="s">
        <v>89</v>
      </c>
      <c r="B55" s="8" t="s">
        <v>23</v>
      </c>
      <c r="C55" s="9">
        <v>26</v>
      </c>
      <c r="D55" s="36">
        <v>148</v>
      </c>
      <c r="E55" s="36">
        <v>18.5</v>
      </c>
      <c r="F55" s="37" t="s">
        <v>21</v>
      </c>
      <c r="G55" s="53"/>
      <c r="H55" s="18">
        <v>7</v>
      </c>
      <c r="I55" s="19">
        <v>7</v>
      </c>
      <c r="J55" s="20">
        <v>12</v>
      </c>
      <c r="K55" s="21">
        <f t="array" ref="K55">(148/18.5)*J55</f>
        <v>96</v>
      </c>
      <c r="L55" s="32"/>
      <c r="M55" s="33"/>
      <c r="N55" s="33"/>
      <c r="O55" s="33"/>
      <c r="P55" s="33"/>
      <c r="Q55" s="33"/>
      <c r="R55" s="33"/>
    </row>
    <row r="56" spans="1:18" ht="58.15" customHeight="1">
      <c r="A56" s="8" t="s">
        <v>89</v>
      </c>
      <c r="B56" s="8" t="s">
        <v>38</v>
      </c>
      <c r="C56" s="9">
        <v>25</v>
      </c>
      <c r="D56" s="36">
        <v>148</v>
      </c>
      <c r="E56" s="36">
        <v>18.5</v>
      </c>
      <c r="F56" s="38" t="s">
        <v>21</v>
      </c>
      <c r="G56" s="55"/>
      <c r="H56" s="18">
        <v>7</v>
      </c>
      <c r="I56" s="19">
        <v>7</v>
      </c>
      <c r="J56" s="20">
        <v>11</v>
      </c>
      <c r="K56" s="21">
        <f t="array" ref="K56">(148/18.5)*J56</f>
        <v>88</v>
      </c>
      <c r="L56" s="32"/>
      <c r="M56" s="33"/>
      <c r="N56" s="33"/>
      <c r="O56" s="33"/>
      <c r="P56" s="33"/>
      <c r="Q56" s="33"/>
      <c r="R56" s="33"/>
    </row>
    <row r="57" spans="1:18" ht="58.15" customHeight="1">
      <c r="A57" s="8" t="s">
        <v>89</v>
      </c>
      <c r="B57" s="8" t="s">
        <v>12</v>
      </c>
      <c r="C57" s="9">
        <v>26</v>
      </c>
      <c r="D57" s="36">
        <v>148</v>
      </c>
      <c r="E57" s="36">
        <v>18.5</v>
      </c>
      <c r="F57" s="39" t="s">
        <v>21</v>
      </c>
      <c r="G57" s="54"/>
      <c r="H57" s="18">
        <v>7</v>
      </c>
      <c r="I57" s="19">
        <v>7</v>
      </c>
      <c r="J57" s="20">
        <v>12</v>
      </c>
      <c r="K57" s="21">
        <f t="array" ref="K57">(148/18.5)*J57</f>
        <v>96</v>
      </c>
      <c r="L57" s="32"/>
      <c r="M57" s="33"/>
      <c r="N57" s="33"/>
      <c r="O57" s="33"/>
      <c r="P57" s="33"/>
      <c r="Q57" s="33"/>
      <c r="R57" s="33"/>
    </row>
    <row r="58" spans="1:18" ht="58.15" customHeight="1">
      <c r="A58" s="8" t="s">
        <v>90</v>
      </c>
      <c r="B58" s="8" t="s">
        <v>91</v>
      </c>
      <c r="C58" s="9">
        <v>27</v>
      </c>
      <c r="D58" s="36">
        <v>151.19999999999999</v>
      </c>
      <c r="E58" s="36">
        <v>18.899999999999999</v>
      </c>
      <c r="F58" s="40" t="s">
        <v>15</v>
      </c>
      <c r="G58" s="10"/>
      <c r="H58" s="18">
        <v>8</v>
      </c>
      <c r="I58" s="19">
        <v>7</v>
      </c>
      <c r="J58" s="20">
        <v>12</v>
      </c>
      <c r="K58" s="21">
        <f t="array" ref="K58">(151.2/18.9)*J58</f>
        <v>96</v>
      </c>
      <c r="L58" s="32"/>
      <c r="M58" s="33"/>
      <c r="N58" s="33"/>
      <c r="O58" s="33"/>
      <c r="P58" s="33"/>
      <c r="Q58" s="33"/>
      <c r="R58" s="33"/>
    </row>
    <row r="59" spans="1:18" ht="58.15" customHeight="1">
      <c r="A59" s="8" t="s">
        <v>92</v>
      </c>
      <c r="B59" s="8" t="s">
        <v>50</v>
      </c>
      <c r="C59" s="9">
        <v>24</v>
      </c>
      <c r="D59" s="36">
        <v>151.19999999999999</v>
      </c>
      <c r="E59" s="36">
        <v>18.899999999999999</v>
      </c>
      <c r="F59" s="40" t="s">
        <v>15</v>
      </c>
      <c r="G59" s="10"/>
      <c r="H59" s="18">
        <v>7</v>
      </c>
      <c r="I59" s="19">
        <v>6</v>
      </c>
      <c r="J59" s="20">
        <v>11</v>
      </c>
      <c r="K59" s="21">
        <f t="array" ref="K59">(151.2/18.9)*J59</f>
        <v>88</v>
      </c>
      <c r="L59" s="32"/>
      <c r="M59" s="33"/>
      <c r="N59" s="33"/>
      <c r="O59" s="33"/>
      <c r="P59" s="33"/>
      <c r="Q59" s="33"/>
      <c r="R59" s="33"/>
    </row>
    <row r="60" spans="1:18" ht="58.15" customHeight="1">
      <c r="A60" s="8" t="s">
        <v>93</v>
      </c>
      <c r="B60" s="8" t="s">
        <v>94</v>
      </c>
      <c r="C60" s="9">
        <v>39</v>
      </c>
      <c r="D60" s="36">
        <v>151.19999999999999</v>
      </c>
      <c r="E60" s="36">
        <v>18.899999999999999</v>
      </c>
      <c r="F60" s="40" t="s">
        <v>15</v>
      </c>
      <c r="G60" s="10"/>
      <c r="H60" s="18">
        <v>11</v>
      </c>
      <c r="I60" s="19">
        <v>11</v>
      </c>
      <c r="J60" s="20">
        <v>17</v>
      </c>
      <c r="K60" s="21">
        <f t="array" ref="K60">(151.2/18.9)*J60</f>
        <v>136</v>
      </c>
      <c r="L60" s="32"/>
      <c r="M60" s="33"/>
      <c r="N60" s="33"/>
      <c r="O60" s="33"/>
      <c r="P60" s="33"/>
      <c r="Q60" s="33"/>
      <c r="R60" s="33"/>
    </row>
    <row r="61" spans="1:18" ht="58.15" customHeight="1">
      <c r="A61" s="8" t="s">
        <v>95</v>
      </c>
      <c r="B61" s="8" t="s">
        <v>96</v>
      </c>
      <c r="C61" s="9">
        <v>46</v>
      </c>
      <c r="D61" s="36">
        <v>151.19999999999999</v>
      </c>
      <c r="E61" s="36">
        <v>18.899999999999999</v>
      </c>
      <c r="F61" s="40" t="s">
        <v>15</v>
      </c>
      <c r="G61" s="10"/>
      <c r="H61" s="18">
        <v>13</v>
      </c>
      <c r="I61" s="19">
        <v>12</v>
      </c>
      <c r="J61" s="20">
        <v>21</v>
      </c>
      <c r="K61" s="21">
        <f t="array" ref="K61">(151.2/18.9)*J61</f>
        <v>168</v>
      </c>
      <c r="L61" s="32"/>
      <c r="M61" s="33"/>
      <c r="N61" s="33"/>
      <c r="O61" s="33"/>
      <c r="P61" s="33"/>
      <c r="Q61" s="33"/>
      <c r="R61" s="33"/>
    </row>
    <row r="62" spans="1:18" ht="58.15" customHeight="1">
      <c r="A62" s="8" t="s">
        <v>97</v>
      </c>
      <c r="B62" s="8" t="s">
        <v>12</v>
      </c>
      <c r="C62" s="9">
        <v>24</v>
      </c>
      <c r="D62" s="36">
        <v>148</v>
      </c>
      <c r="E62" s="36">
        <v>18.5</v>
      </c>
      <c r="F62" s="37" t="s">
        <v>21</v>
      </c>
      <c r="G62" s="53"/>
      <c r="H62" s="18">
        <v>7</v>
      </c>
      <c r="I62" s="19">
        <v>6</v>
      </c>
      <c r="J62" s="20">
        <v>11</v>
      </c>
      <c r="K62" s="21">
        <f t="array" ref="K62">(148/18.5)*J62</f>
        <v>88</v>
      </c>
      <c r="L62" s="32"/>
      <c r="M62" s="33"/>
      <c r="N62" s="33"/>
      <c r="O62" s="33"/>
      <c r="P62" s="33"/>
      <c r="Q62" s="33"/>
      <c r="R62" s="33"/>
    </row>
    <row r="63" spans="1:18" ht="58.15" customHeight="1">
      <c r="A63" s="8" t="s">
        <v>97</v>
      </c>
      <c r="B63" s="8" t="s">
        <v>38</v>
      </c>
      <c r="C63" s="9">
        <v>25</v>
      </c>
      <c r="D63" s="36">
        <v>148</v>
      </c>
      <c r="E63" s="36">
        <v>18.5</v>
      </c>
      <c r="F63" s="39" t="s">
        <v>21</v>
      </c>
      <c r="G63" s="54"/>
      <c r="H63" s="18">
        <v>7</v>
      </c>
      <c r="I63" s="19">
        <v>7</v>
      </c>
      <c r="J63" s="20">
        <v>11</v>
      </c>
      <c r="K63" s="21">
        <f t="array" ref="K63">(148/18.5)*J63</f>
        <v>88</v>
      </c>
      <c r="L63" s="32"/>
      <c r="M63" s="33"/>
      <c r="N63" s="33"/>
      <c r="O63" s="33"/>
      <c r="P63" s="33"/>
      <c r="Q63" s="33"/>
      <c r="R63" s="33"/>
    </row>
    <row r="64" spans="1:18" ht="58.15" customHeight="1">
      <c r="A64" s="8" t="s">
        <v>98</v>
      </c>
      <c r="B64" s="8" t="s">
        <v>23</v>
      </c>
      <c r="C64" s="9">
        <v>31</v>
      </c>
      <c r="D64" s="36">
        <v>148</v>
      </c>
      <c r="E64" s="36">
        <v>18.5</v>
      </c>
      <c r="F64" s="37" t="s">
        <v>21</v>
      </c>
      <c r="G64" s="53"/>
      <c r="H64" s="18">
        <v>9</v>
      </c>
      <c r="I64" s="19">
        <v>8</v>
      </c>
      <c r="J64" s="20">
        <v>14</v>
      </c>
      <c r="K64" s="21">
        <f t="array" ref="K64">(148/18.5)*J64</f>
        <v>112</v>
      </c>
      <c r="L64" s="32"/>
      <c r="M64" s="33"/>
      <c r="N64" s="33"/>
      <c r="O64" s="33"/>
      <c r="P64" s="33"/>
      <c r="Q64" s="33"/>
      <c r="R64" s="33"/>
    </row>
    <row r="65" spans="1:18" ht="58.15" customHeight="1">
      <c r="A65" s="8" t="s">
        <v>98</v>
      </c>
      <c r="B65" s="8" t="s">
        <v>12</v>
      </c>
      <c r="C65" s="9">
        <v>31</v>
      </c>
      <c r="D65" s="36">
        <v>148</v>
      </c>
      <c r="E65" s="36">
        <v>18.5</v>
      </c>
      <c r="F65" s="38" t="s">
        <v>21</v>
      </c>
      <c r="G65" s="55"/>
      <c r="H65" s="18">
        <v>9</v>
      </c>
      <c r="I65" s="19">
        <v>8</v>
      </c>
      <c r="J65" s="20">
        <v>14</v>
      </c>
      <c r="K65" s="21">
        <f t="array" ref="K65">(148/18.5)*J65</f>
        <v>112</v>
      </c>
      <c r="L65" s="32"/>
      <c r="M65" s="33"/>
      <c r="N65" s="33"/>
      <c r="O65" s="33"/>
      <c r="P65" s="33"/>
      <c r="Q65" s="33"/>
      <c r="R65" s="33"/>
    </row>
    <row r="66" spans="1:18" ht="58.15" customHeight="1">
      <c r="A66" s="8" t="s">
        <v>98</v>
      </c>
      <c r="B66" s="8" t="s">
        <v>22</v>
      </c>
      <c r="C66" s="9">
        <v>31</v>
      </c>
      <c r="D66" s="36">
        <v>148</v>
      </c>
      <c r="E66" s="36">
        <v>18.5</v>
      </c>
      <c r="F66" s="39" t="s">
        <v>21</v>
      </c>
      <c r="G66" s="54"/>
      <c r="H66" s="18">
        <v>9</v>
      </c>
      <c r="I66" s="19">
        <v>8</v>
      </c>
      <c r="J66" s="20">
        <v>14</v>
      </c>
      <c r="K66" s="21">
        <f t="array" ref="K66">(148/18.5)*J66</f>
        <v>112</v>
      </c>
      <c r="L66" s="32"/>
      <c r="M66" s="33"/>
      <c r="N66" s="33"/>
      <c r="O66" s="33"/>
      <c r="P66" s="33"/>
      <c r="Q66" s="33"/>
      <c r="R66" s="33"/>
    </row>
    <row r="67" spans="1:18" ht="58.15" customHeight="1">
      <c r="A67" s="8" t="s">
        <v>99</v>
      </c>
      <c r="B67" s="8" t="s">
        <v>23</v>
      </c>
      <c r="C67" s="9">
        <v>36</v>
      </c>
      <c r="D67" s="36">
        <v>140</v>
      </c>
      <c r="E67" s="36">
        <v>17.5</v>
      </c>
      <c r="F67" s="37" t="s">
        <v>21</v>
      </c>
      <c r="G67" s="53"/>
      <c r="H67" s="18">
        <v>10</v>
      </c>
      <c r="I67" s="19">
        <v>10</v>
      </c>
      <c r="J67" s="20">
        <v>16</v>
      </c>
      <c r="K67" s="21">
        <f t="array" ref="K67">(140/17.5)*J67</f>
        <v>128</v>
      </c>
      <c r="L67" s="32"/>
      <c r="M67" s="33"/>
      <c r="N67" s="33"/>
      <c r="O67" s="33"/>
      <c r="P67" s="33"/>
      <c r="Q67" s="33"/>
      <c r="R67" s="33"/>
    </row>
    <row r="68" spans="1:18" ht="58.15" customHeight="1">
      <c r="A68" s="8" t="s">
        <v>99</v>
      </c>
      <c r="B68" s="8" t="s">
        <v>12</v>
      </c>
      <c r="C68" s="9">
        <v>59</v>
      </c>
      <c r="D68" s="36">
        <v>140</v>
      </c>
      <c r="E68" s="36">
        <v>17.5</v>
      </c>
      <c r="F68" s="38" t="s">
        <v>21</v>
      </c>
      <c r="G68" s="55"/>
      <c r="H68" s="18">
        <v>17</v>
      </c>
      <c r="I68" s="19">
        <v>16</v>
      </c>
      <c r="J68" s="20">
        <v>26</v>
      </c>
      <c r="K68" s="21">
        <f t="array" ref="K68">(140/17.5)*J68</f>
        <v>208</v>
      </c>
      <c r="L68" s="32"/>
      <c r="M68" s="33"/>
      <c r="N68" s="33"/>
      <c r="O68" s="33"/>
      <c r="P68" s="33"/>
      <c r="Q68" s="33"/>
      <c r="R68" s="33"/>
    </row>
    <row r="69" spans="1:18" ht="58.15" customHeight="1">
      <c r="A69" s="8" t="s">
        <v>99</v>
      </c>
      <c r="B69" s="8" t="s">
        <v>38</v>
      </c>
      <c r="C69" s="9">
        <v>36</v>
      </c>
      <c r="D69" s="36">
        <v>140</v>
      </c>
      <c r="E69" s="36">
        <v>17.5</v>
      </c>
      <c r="F69" s="39" t="s">
        <v>21</v>
      </c>
      <c r="G69" s="54"/>
      <c r="H69" s="18">
        <v>10</v>
      </c>
      <c r="I69" s="19">
        <v>10</v>
      </c>
      <c r="J69" s="20">
        <v>16</v>
      </c>
      <c r="K69" s="21">
        <f t="array" ref="K69">(140/17.5)*J69</f>
        <v>128</v>
      </c>
      <c r="L69" s="32"/>
      <c r="M69" s="33"/>
      <c r="N69" s="33"/>
      <c r="O69" s="33"/>
      <c r="P69" s="33"/>
      <c r="Q69" s="33"/>
      <c r="R69" s="33"/>
    </row>
    <row r="70" spans="1:18" ht="58.15" customHeight="1">
      <c r="A70" s="8" t="s">
        <v>100</v>
      </c>
      <c r="B70" s="8" t="s">
        <v>23</v>
      </c>
      <c r="C70" s="9">
        <v>17</v>
      </c>
      <c r="D70" s="36">
        <v>148</v>
      </c>
      <c r="E70" s="36">
        <v>18.5</v>
      </c>
      <c r="F70" s="40" t="s">
        <v>21</v>
      </c>
      <c r="G70" s="10"/>
      <c r="H70" s="18">
        <v>5</v>
      </c>
      <c r="I70" s="19">
        <v>5</v>
      </c>
      <c r="J70" s="20">
        <v>7</v>
      </c>
      <c r="K70" s="21">
        <f t="array" ref="K70">(148/18.5)*J70</f>
        <v>56</v>
      </c>
      <c r="L70" s="32"/>
      <c r="M70" s="33"/>
      <c r="N70" s="33"/>
      <c r="O70" s="33"/>
      <c r="P70" s="33"/>
      <c r="Q70" s="33"/>
      <c r="R70" s="33"/>
    </row>
    <row r="71" spans="1:18" ht="58.15" customHeight="1">
      <c r="A71" s="8" t="s">
        <v>101</v>
      </c>
      <c r="B71" s="8" t="s">
        <v>23</v>
      </c>
      <c r="C71" s="9">
        <v>25</v>
      </c>
      <c r="D71" s="36">
        <v>111.2</v>
      </c>
      <c r="E71" s="36">
        <v>13.9</v>
      </c>
      <c r="F71" s="37" t="s">
        <v>15</v>
      </c>
      <c r="G71" s="53"/>
      <c r="H71" s="18">
        <v>7</v>
      </c>
      <c r="I71" s="19">
        <v>7</v>
      </c>
      <c r="J71" s="20">
        <v>11</v>
      </c>
      <c r="K71" s="21">
        <f t="array" ref="K71">(111.2/13.9)*J71</f>
        <v>88</v>
      </c>
      <c r="L71" s="32"/>
      <c r="M71" s="33"/>
      <c r="N71" s="33"/>
      <c r="O71" s="33"/>
      <c r="P71" s="33"/>
      <c r="Q71" s="33"/>
      <c r="R71" s="33"/>
    </row>
    <row r="72" spans="1:18" ht="58.15" customHeight="1">
      <c r="A72" s="8" t="s">
        <v>101</v>
      </c>
      <c r="B72" s="8" t="s">
        <v>50</v>
      </c>
      <c r="C72" s="9">
        <v>28</v>
      </c>
      <c r="D72" s="36">
        <v>111.2</v>
      </c>
      <c r="E72" s="36">
        <v>13.9</v>
      </c>
      <c r="F72" s="38" t="s">
        <v>15</v>
      </c>
      <c r="G72" s="55"/>
      <c r="H72" s="18">
        <v>7</v>
      </c>
      <c r="I72" s="19">
        <v>7</v>
      </c>
      <c r="J72" s="20">
        <v>12</v>
      </c>
      <c r="K72" s="21">
        <f t="array" ref="K72">(111.2/13.9)*J72</f>
        <v>96</v>
      </c>
      <c r="L72" s="32"/>
      <c r="M72" s="33"/>
      <c r="N72" s="33"/>
      <c r="O72" s="33"/>
      <c r="P72" s="33"/>
      <c r="Q72" s="33"/>
      <c r="R72" s="33"/>
    </row>
    <row r="73" spans="1:18" ht="58.15" customHeight="1">
      <c r="A73" s="8" t="s">
        <v>101</v>
      </c>
      <c r="B73" s="8" t="s">
        <v>102</v>
      </c>
      <c r="C73" s="9">
        <v>31</v>
      </c>
      <c r="D73" s="36">
        <v>111.2</v>
      </c>
      <c r="E73" s="36">
        <v>13.9</v>
      </c>
      <c r="F73" s="39" t="s">
        <v>15</v>
      </c>
      <c r="G73" s="54"/>
      <c r="H73" s="18">
        <v>9</v>
      </c>
      <c r="I73" s="19">
        <v>8</v>
      </c>
      <c r="J73" s="20">
        <v>14</v>
      </c>
      <c r="K73" s="21">
        <f t="array" ref="K73">(111.2/13.9)*J73</f>
        <v>112</v>
      </c>
      <c r="L73" s="32"/>
      <c r="M73" s="33"/>
      <c r="N73" s="33"/>
      <c r="O73" s="33"/>
      <c r="P73" s="33"/>
      <c r="Q73" s="33"/>
      <c r="R73" s="33"/>
    </row>
    <row r="74" spans="1:18" ht="58.15" customHeight="1">
      <c r="A74" s="8" t="s">
        <v>103</v>
      </c>
      <c r="B74" s="8" t="s">
        <v>23</v>
      </c>
      <c r="C74" s="9">
        <v>30</v>
      </c>
      <c r="D74" s="36">
        <v>103.2</v>
      </c>
      <c r="E74" s="36">
        <v>12.9</v>
      </c>
      <c r="F74" s="37" t="s">
        <v>21</v>
      </c>
      <c r="G74" s="53"/>
      <c r="H74" s="18">
        <v>8</v>
      </c>
      <c r="I74" s="19">
        <v>8</v>
      </c>
      <c r="J74" s="20">
        <v>14</v>
      </c>
      <c r="K74" s="21">
        <f t="array" ref="K74">(103.2/12.9)*J74</f>
        <v>112</v>
      </c>
      <c r="L74" s="32"/>
      <c r="M74" s="33"/>
      <c r="N74" s="33"/>
      <c r="O74" s="33"/>
      <c r="P74" s="33"/>
      <c r="Q74" s="33"/>
      <c r="R74" s="33"/>
    </row>
    <row r="75" spans="1:18" ht="58.15" customHeight="1">
      <c r="A75" s="8" t="s">
        <v>103</v>
      </c>
      <c r="B75" s="8" t="s">
        <v>50</v>
      </c>
      <c r="C75" s="9">
        <v>30</v>
      </c>
      <c r="D75" s="36">
        <v>103.2</v>
      </c>
      <c r="E75" s="36">
        <v>12.9</v>
      </c>
      <c r="F75" s="39" t="s">
        <v>21</v>
      </c>
      <c r="G75" s="54"/>
      <c r="H75" s="18">
        <v>8</v>
      </c>
      <c r="I75" s="19">
        <v>8</v>
      </c>
      <c r="J75" s="20">
        <v>14</v>
      </c>
      <c r="K75" s="21">
        <f t="array" ref="K75">(103.2/12.9)*J75</f>
        <v>112</v>
      </c>
      <c r="L75" s="32"/>
      <c r="M75" s="33"/>
      <c r="N75" s="33"/>
      <c r="O75" s="33"/>
      <c r="P75" s="33"/>
      <c r="Q75" s="33"/>
      <c r="R75" s="33"/>
    </row>
    <row r="76" spans="1:18" ht="58.15" customHeight="1">
      <c r="A76" s="8" t="s">
        <v>104</v>
      </c>
      <c r="B76" s="8" t="s">
        <v>50</v>
      </c>
      <c r="C76" s="9">
        <v>28</v>
      </c>
      <c r="D76" s="36">
        <v>103.2</v>
      </c>
      <c r="E76" s="36">
        <v>12.9</v>
      </c>
      <c r="F76" s="40" t="s">
        <v>15</v>
      </c>
      <c r="G76" s="10"/>
      <c r="H76" s="18">
        <v>8</v>
      </c>
      <c r="I76" s="19">
        <v>8</v>
      </c>
      <c r="J76" s="20">
        <v>12</v>
      </c>
      <c r="K76" s="21">
        <f t="array" ref="K76">(103.2/12.9)*J76</f>
        <v>96</v>
      </c>
      <c r="L76" s="32"/>
      <c r="M76" s="33"/>
      <c r="N76" s="33"/>
      <c r="O76" s="33"/>
      <c r="P76" s="33"/>
      <c r="Q76" s="33"/>
      <c r="R76" s="33"/>
    </row>
    <row r="77" spans="1:18" ht="58.15" customHeight="1">
      <c r="A77" s="8" t="s">
        <v>105</v>
      </c>
      <c r="B77" s="8" t="s">
        <v>50</v>
      </c>
      <c r="C77" s="9">
        <v>18</v>
      </c>
      <c r="D77" s="36">
        <v>103.2</v>
      </c>
      <c r="E77" s="36">
        <v>12.9</v>
      </c>
      <c r="F77" s="37" t="s">
        <v>15</v>
      </c>
      <c r="G77" s="53"/>
      <c r="H77" s="18">
        <v>5</v>
      </c>
      <c r="I77" s="19">
        <v>5</v>
      </c>
      <c r="J77" s="20">
        <v>8</v>
      </c>
      <c r="K77" s="21">
        <f t="array" ref="K77">(103.2/12.9)*J77</f>
        <v>64</v>
      </c>
      <c r="L77" s="32"/>
      <c r="M77" s="33"/>
      <c r="N77" s="33"/>
      <c r="O77" s="33"/>
      <c r="P77" s="33"/>
      <c r="Q77" s="33"/>
      <c r="R77" s="33"/>
    </row>
    <row r="78" spans="1:18" ht="58.15" customHeight="1">
      <c r="A78" s="8" t="s">
        <v>105</v>
      </c>
      <c r="B78" s="8" t="s">
        <v>102</v>
      </c>
      <c r="C78" s="9">
        <v>23</v>
      </c>
      <c r="D78" s="36">
        <v>103.2</v>
      </c>
      <c r="E78" s="36">
        <v>12.9</v>
      </c>
      <c r="F78" s="39" t="s">
        <v>15</v>
      </c>
      <c r="G78" s="54"/>
      <c r="H78" s="18">
        <v>6</v>
      </c>
      <c r="I78" s="19">
        <v>6</v>
      </c>
      <c r="J78" s="20">
        <v>11</v>
      </c>
      <c r="K78" s="21">
        <f t="array" ref="K78">(103.2/12.9)*J78</f>
        <v>88</v>
      </c>
      <c r="L78" s="32"/>
      <c r="M78" s="33"/>
      <c r="N78" s="33"/>
      <c r="O78" s="33"/>
      <c r="P78" s="33"/>
      <c r="Q78" s="33"/>
      <c r="R78" s="33"/>
    </row>
    <row r="79" spans="1:18" ht="58.15" customHeight="1">
      <c r="A79" s="8" t="s">
        <v>106</v>
      </c>
      <c r="B79" s="8" t="s">
        <v>50</v>
      </c>
      <c r="C79" s="9">
        <v>19</v>
      </c>
      <c r="D79" s="36">
        <v>119.2</v>
      </c>
      <c r="E79" s="36">
        <v>14.9</v>
      </c>
      <c r="F79" s="37" t="s">
        <v>15</v>
      </c>
      <c r="G79" s="53"/>
      <c r="H79" s="18">
        <v>5</v>
      </c>
      <c r="I79" s="19">
        <v>5</v>
      </c>
      <c r="J79" s="20">
        <v>9</v>
      </c>
      <c r="K79" s="21">
        <f t="array" ref="K79">(119.2/14.9)*J79</f>
        <v>72</v>
      </c>
      <c r="L79" s="32"/>
      <c r="M79" s="33"/>
      <c r="N79" s="33"/>
      <c r="O79" s="33"/>
      <c r="P79" s="33"/>
      <c r="Q79" s="33"/>
      <c r="R79" s="33"/>
    </row>
    <row r="80" spans="1:18" ht="58.15" customHeight="1">
      <c r="A80" s="8" t="s">
        <v>106</v>
      </c>
      <c r="B80" s="8" t="s">
        <v>91</v>
      </c>
      <c r="C80" s="9">
        <v>21</v>
      </c>
      <c r="D80" s="36">
        <v>119.2</v>
      </c>
      <c r="E80" s="36">
        <v>14.9</v>
      </c>
      <c r="F80" s="39" t="s">
        <v>15</v>
      </c>
      <c r="G80" s="54"/>
      <c r="H80" s="18">
        <v>6</v>
      </c>
      <c r="I80" s="19">
        <v>6</v>
      </c>
      <c r="J80" s="20">
        <v>9</v>
      </c>
      <c r="K80" s="21">
        <f t="array" ref="K80">(119.2/14.9)*J80</f>
        <v>72</v>
      </c>
      <c r="L80" s="32"/>
      <c r="M80" s="33"/>
      <c r="N80" s="33"/>
      <c r="O80" s="33"/>
      <c r="P80" s="33"/>
      <c r="Q80" s="33"/>
      <c r="R80" s="33"/>
    </row>
    <row r="81" spans="1:18" ht="58.15" customHeight="1">
      <c r="A81" s="8" t="s">
        <v>107</v>
      </c>
      <c r="B81" s="8" t="s">
        <v>50</v>
      </c>
      <c r="C81" s="9">
        <v>34</v>
      </c>
      <c r="D81" s="36">
        <v>103.2</v>
      </c>
      <c r="E81" s="36">
        <v>12.9</v>
      </c>
      <c r="F81" s="37" t="s">
        <v>15</v>
      </c>
      <c r="G81" s="53"/>
      <c r="H81" s="18">
        <v>10</v>
      </c>
      <c r="I81" s="19">
        <v>9</v>
      </c>
      <c r="J81" s="20">
        <v>15</v>
      </c>
      <c r="K81" s="21">
        <f t="array" ref="K81">J81*(103.2/12.9)</f>
        <v>120</v>
      </c>
      <c r="L81" s="32"/>
      <c r="M81" s="33"/>
      <c r="N81" s="33"/>
      <c r="O81" s="33"/>
      <c r="P81" s="33"/>
      <c r="Q81" s="33"/>
      <c r="R81" s="33"/>
    </row>
    <row r="82" spans="1:18" ht="58.15" customHeight="1">
      <c r="A82" s="8" t="s">
        <v>107</v>
      </c>
      <c r="B82" s="8" t="s">
        <v>108</v>
      </c>
      <c r="C82" s="9">
        <v>27</v>
      </c>
      <c r="D82" s="36">
        <v>103.2</v>
      </c>
      <c r="E82" s="36">
        <v>12.9</v>
      </c>
      <c r="F82" s="39" t="s">
        <v>15</v>
      </c>
      <c r="G82" s="54"/>
      <c r="H82" s="18">
        <v>8</v>
      </c>
      <c r="I82" s="19">
        <v>7</v>
      </c>
      <c r="J82" s="20">
        <v>12</v>
      </c>
      <c r="K82" s="41">
        <f t="array" ref="K82">J82*(103.2/12.9)</f>
        <v>96</v>
      </c>
      <c r="L82" s="32"/>
      <c r="M82" s="33"/>
      <c r="N82" s="33"/>
      <c r="O82" s="33"/>
      <c r="P82" s="33"/>
      <c r="Q82" s="33"/>
      <c r="R82" s="33"/>
    </row>
    <row r="83" spans="1:18" ht="58.15" customHeight="1">
      <c r="A83" s="42"/>
      <c r="B83" s="43"/>
      <c r="C83" s="44">
        <v>1730</v>
      </c>
      <c r="D83" s="45">
        <v>8</v>
      </c>
      <c r="E83" s="46">
        <v>13840</v>
      </c>
      <c r="F83" s="42"/>
      <c r="G83" s="47"/>
      <c r="H83" s="48">
        <f t="array" ref="H83">SUM(H2:H82)</f>
        <v>486</v>
      </c>
      <c r="I83" s="49">
        <f t="array" ref="I83">SUM(I2:I82)</f>
        <v>460</v>
      </c>
      <c r="J83" s="50">
        <f t="array" ref="J83">SUM(J2:J82)</f>
        <v>782</v>
      </c>
      <c r="K83" s="51">
        <f t="array" ref="K83">SUM(K2:K82)</f>
        <v>6256</v>
      </c>
      <c r="L83" s="52"/>
      <c r="M83" s="33"/>
      <c r="N83" s="33"/>
      <c r="O83" s="33"/>
      <c r="P83" s="33"/>
      <c r="Q83" s="33"/>
      <c r="R83" s="33"/>
    </row>
  </sheetData>
  <mergeCells count="9">
    <mergeCell ref="G77:G78"/>
    <mergeCell ref="G79:G80"/>
    <mergeCell ref="G81:G82"/>
    <mergeCell ref="G55:G57"/>
    <mergeCell ref="G62:G63"/>
    <mergeCell ref="G64:G66"/>
    <mergeCell ref="G67:G69"/>
    <mergeCell ref="G71:G73"/>
    <mergeCell ref="G74:G75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2026-01-16T14:40:37Z</dcterms:created>
  <dcterms:modified xsi:type="dcterms:W3CDTF">2026-01-19T10:47:15Z</dcterms:modified>
</cp:coreProperties>
</file>